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2"/>
  </bookViews>
  <sheets>
    <sheet name="Sheet4" sheetId="1" r:id="rId1"/>
    <sheet name="Sheet5" sheetId="2" r:id="rId2"/>
    <sheet name="Sheet1" sheetId="3" r:id="rId3"/>
    <sheet name="7-1" sheetId="4" r:id="rId4"/>
    <sheet name="7-2, 7-3" sheetId="5" r:id="rId5"/>
  </sheets>
  <definedNames/>
  <calcPr fullCalcOnLoad="1"/>
</workbook>
</file>

<file path=xl/sharedStrings.xml><?xml version="1.0" encoding="utf-8"?>
<sst xmlns="http://schemas.openxmlformats.org/spreadsheetml/2006/main" count="260" uniqueCount="113">
  <si>
    <t>順</t>
  </si>
  <si>
    <t>位</t>
  </si>
  <si>
    <t>順前</t>
  </si>
  <si>
    <t>　年</t>
  </si>
  <si>
    <t>位度</t>
  </si>
  <si>
    <t>会社名</t>
  </si>
  <si>
    <t>本　社</t>
  </si>
  <si>
    <t>売上高</t>
  </si>
  <si>
    <t>(百万円)</t>
  </si>
  <si>
    <t>伸び率</t>
  </si>
  <si>
    <t>(％)</t>
  </si>
  <si>
    <t>経常利益</t>
  </si>
  <si>
    <t>店舗数</t>
  </si>
  <si>
    <t>青山商事</t>
  </si>
  <si>
    <t>広　島</t>
  </si>
  <si>
    <t>アオキインターナショナル</t>
  </si>
  <si>
    <t>神奈川</t>
  </si>
  <si>
    <t>コナカ</t>
  </si>
  <si>
    <t>はるやま商事</t>
  </si>
  <si>
    <t>岡　山</t>
  </si>
  <si>
    <t>タカキュー</t>
  </si>
  <si>
    <t>東　京</t>
  </si>
  <si>
    <t>ワークマン</t>
  </si>
  <si>
    <t>群　馬</t>
  </si>
  <si>
    <t>フタタ</t>
  </si>
  <si>
    <t>福　岡</t>
  </si>
  <si>
    <t>ユナイテッドアローズ</t>
  </si>
  <si>
    <t>ゴトー</t>
  </si>
  <si>
    <t>静　岡</t>
  </si>
  <si>
    <t>三峰</t>
  </si>
  <si>
    <t>平均値</t>
  </si>
  <si>
    <t>標準偏差</t>
  </si>
  <si>
    <t>標本標準偏差</t>
  </si>
  <si>
    <t>平均値との差</t>
  </si>
  <si>
    <t>売上高</t>
  </si>
  <si>
    <t>経常利益</t>
  </si>
  <si>
    <t>J列×K列</t>
  </si>
  <si>
    <t>J列の2乗</t>
  </si>
  <si>
    <t>K列の2乗</t>
  </si>
  <si>
    <t>2乗は　＾　を使う！</t>
  </si>
  <si>
    <t>相関係数</t>
  </si>
  <si>
    <t>列 1</t>
  </si>
  <si>
    <t>列 4</t>
  </si>
  <si>
    <t>列 2</t>
  </si>
  <si>
    <t>列 3</t>
  </si>
  <si>
    <t>概要</t>
  </si>
  <si>
    <t>回帰統計</t>
  </si>
  <si>
    <t>重相関 R</t>
  </si>
  <si>
    <t>重決定 R2</t>
  </si>
  <si>
    <t>補正 R2</t>
  </si>
  <si>
    <t>標準誤差</t>
  </si>
  <si>
    <t>観測数</t>
  </si>
  <si>
    <t>分散分析表</t>
  </si>
  <si>
    <t>回帰</t>
  </si>
  <si>
    <t>残差</t>
  </si>
  <si>
    <t>合計</t>
  </si>
  <si>
    <t>切片</t>
  </si>
  <si>
    <t>自由度</t>
  </si>
  <si>
    <t>変動</t>
  </si>
  <si>
    <t>分散</t>
  </si>
  <si>
    <t>観測された分散比</t>
  </si>
  <si>
    <t>有意 F</t>
  </si>
  <si>
    <t>係数</t>
  </si>
  <si>
    <t xml:space="preserve">t </t>
  </si>
  <si>
    <t>P-値</t>
  </si>
  <si>
    <t>下限 95%</t>
  </si>
  <si>
    <t>上限 95%</t>
  </si>
  <si>
    <t>下限 95.0%</t>
  </si>
  <si>
    <t>上限 95.0%</t>
  </si>
  <si>
    <t>平均との差</t>
  </si>
  <si>
    <t>店舗数</t>
  </si>
  <si>
    <t>式で求める</t>
  </si>
  <si>
    <t>日別の気象観測データ（日立市役所：2000年7月）</t>
  </si>
  <si>
    <t>※単位：気温(℃)、湿度(％)、風速(m/s)、降水量(mm)、日射量（MJ/m2）、日照時間(時間)</t>
  </si>
  <si>
    <t>日</t>
  </si>
  <si>
    <t>気温</t>
  </si>
  <si>
    <t>湿度</t>
  </si>
  <si>
    <t>日平均</t>
  </si>
  <si>
    <t>風速</t>
  </si>
  <si>
    <t>最大十分間風速</t>
  </si>
  <si>
    <t>最大瞬間風速</t>
  </si>
  <si>
    <t>日降</t>
  </si>
  <si>
    <t>水量</t>
  </si>
  <si>
    <t>日射量</t>
  </si>
  <si>
    <t>日照</t>
  </si>
  <si>
    <t>時間</t>
  </si>
  <si>
    <t>天気</t>
  </si>
  <si>
    <t>(12時)</t>
  </si>
  <si>
    <t>最高</t>
  </si>
  <si>
    <t>最低</t>
  </si>
  <si>
    <t>最小</t>
  </si>
  <si>
    <t>風向</t>
  </si>
  <si>
    <t>南</t>
  </si>
  <si>
    <t>晴れ</t>
  </si>
  <si>
    <t>西北西</t>
  </si>
  <si>
    <t>快晴</t>
  </si>
  <si>
    <t>東南東</t>
  </si>
  <si>
    <t>東</t>
  </si>
  <si>
    <t>北東</t>
  </si>
  <si>
    <t>東北東</t>
  </si>
  <si>
    <t>薄曇り</t>
  </si>
  <si>
    <t>-</t>
  </si>
  <si>
    <t>曇り</t>
  </si>
  <si>
    <t>雨</t>
  </si>
  <si>
    <t>南西</t>
  </si>
  <si>
    <t>南南西</t>
  </si>
  <si>
    <t>南南東</t>
  </si>
  <si>
    <t>西南西</t>
  </si>
  <si>
    <t>北北東</t>
  </si>
  <si>
    <t>月平均</t>
  </si>
  <si>
    <t>平均気温と日射量の相関係数</t>
  </si>
  <si>
    <t>湿度と瞬間最大風速の相関係数</t>
  </si>
  <si>
    <t>湿度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</si>
</sst>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.00_ "/>
    <numFmt numFmtId="180" formatCode="0.0"/>
    <numFmt numFmtId="181" formatCode="0&quot;日&quot;"/>
  </numFmts>
  <fonts count="14">
    <font>
      <sz val="11"/>
      <name val="ＭＳ Ｐゴシック"/>
      <family val="0"/>
    </font>
    <font>
      <sz val="11"/>
      <color indexed="9"/>
      <name val="ＭＳ Ｐゴシック"/>
      <family val="3"/>
    </font>
    <font>
      <sz val="10"/>
      <color indexed="9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8"/>
      <name val="ＭＳ Ｐゴシック"/>
      <family val="3"/>
    </font>
    <font>
      <b/>
      <sz val="11"/>
      <color indexed="9"/>
      <name val="ＭＳ Ｐ明朝"/>
      <family val="1"/>
    </font>
    <font>
      <sz val="11"/>
      <color indexed="8"/>
      <name val="Arial"/>
      <family val="2"/>
    </font>
    <font>
      <sz val="11"/>
      <name val="Times New Roman"/>
      <family val="1"/>
    </font>
    <font>
      <sz val="11"/>
      <name val="ＭＳ Ｐ明朝"/>
      <family val="1"/>
    </font>
    <font>
      <b/>
      <sz val="11"/>
      <color indexed="8"/>
      <name val="ＭＳ Ｐ明朝"/>
      <family val="1"/>
    </font>
    <font>
      <b/>
      <sz val="11"/>
      <name val="Times New Roman"/>
      <family val="1"/>
    </font>
    <font>
      <u val="single"/>
      <sz val="11"/>
      <color indexed="12"/>
      <name val="ＭＳ Ｐゴシック"/>
      <family val="3"/>
    </font>
    <font>
      <sz val="12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 wrapText="1"/>
    </xf>
    <xf numFmtId="0" fontId="0" fillId="0" borderId="1" xfId="0" applyBorder="1" applyAlignment="1">
      <alignment horizontal="right" wrapText="1"/>
    </xf>
    <xf numFmtId="0" fontId="0" fillId="0" borderId="1" xfId="0" applyBorder="1" applyAlignment="1">
      <alignment wrapText="1"/>
    </xf>
    <xf numFmtId="3" fontId="0" fillId="0" borderId="1" xfId="0" applyNumberFormat="1" applyBorder="1" applyAlignment="1">
      <alignment horizontal="right" wrapText="1"/>
    </xf>
    <xf numFmtId="0" fontId="0" fillId="0" borderId="0" xfId="0" applyFill="1" applyBorder="1" applyAlignment="1">
      <alignment horizontal="right" wrapText="1"/>
    </xf>
    <xf numFmtId="179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179" fontId="0" fillId="0" borderId="1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Continuous"/>
    </xf>
    <xf numFmtId="0" fontId="1" fillId="2" borderId="0" xfId="0" applyFont="1" applyFill="1" applyAlignment="1">
      <alignment horizontal="center" wrapText="1"/>
    </xf>
    <xf numFmtId="0" fontId="5" fillId="0" borderId="0" xfId="0" applyFont="1" applyAlignment="1">
      <alignment/>
    </xf>
    <xf numFmtId="0" fontId="0" fillId="0" borderId="0" xfId="0" applyAlignment="1">
      <alignment horizontal="left" indent="1"/>
    </xf>
    <xf numFmtId="0" fontId="6" fillId="3" borderId="3" xfId="0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 wrapText="1"/>
    </xf>
    <xf numFmtId="0" fontId="7" fillId="4" borderId="5" xfId="0" applyFont="1" applyFill="1" applyBorder="1" applyAlignment="1">
      <alignment horizontal="right" wrapText="1"/>
    </xf>
    <xf numFmtId="180" fontId="8" fillId="0" borderId="5" xfId="0" applyNumberFormat="1" applyFont="1" applyBorder="1" applyAlignment="1">
      <alignment horizontal="right" wrapText="1"/>
    </xf>
    <xf numFmtId="1" fontId="8" fillId="0" borderId="5" xfId="0" applyNumberFormat="1" applyFont="1" applyBorder="1" applyAlignment="1">
      <alignment horizontal="right" wrapText="1"/>
    </xf>
    <xf numFmtId="180" fontId="0" fillId="0" borderId="5" xfId="0" applyNumberFormat="1" applyBorder="1" applyAlignment="1">
      <alignment horizontal="center" wrapText="1"/>
    </xf>
    <xf numFmtId="180" fontId="9" fillId="0" borderId="5" xfId="0" applyNumberFormat="1" applyFont="1" applyBorder="1" applyAlignment="1">
      <alignment horizontal="center" wrapText="1"/>
    </xf>
    <xf numFmtId="180" fontId="8" fillId="0" borderId="5" xfId="0" applyNumberFormat="1" applyFont="1" applyBorder="1" applyAlignment="1">
      <alignment wrapText="1"/>
    </xf>
    <xf numFmtId="0" fontId="10" fillId="4" borderId="5" xfId="0" applyFont="1" applyFill="1" applyBorder="1" applyAlignment="1">
      <alignment wrapText="1"/>
    </xf>
    <xf numFmtId="180" fontId="11" fillId="0" borderId="5" xfId="0" applyNumberFormat="1" applyFont="1" applyBorder="1" applyAlignment="1">
      <alignment horizontal="right" wrapText="1"/>
    </xf>
    <xf numFmtId="1" fontId="11" fillId="0" borderId="5" xfId="0" applyNumberFormat="1" applyFont="1" applyBorder="1" applyAlignment="1">
      <alignment horizontal="right" wrapText="1"/>
    </xf>
    <xf numFmtId="0" fontId="0" fillId="0" borderId="5" xfId="0" applyBorder="1" applyAlignment="1">
      <alignment horizontal="right" wrapText="1"/>
    </xf>
    <xf numFmtId="0" fontId="6" fillId="3" borderId="3" xfId="0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center" wrapText="1"/>
    </xf>
    <xf numFmtId="0" fontId="6" fillId="3" borderId="6" xfId="0" applyFont="1" applyFill="1" applyBorder="1" applyAlignment="1">
      <alignment horizontal="center" wrapText="1"/>
    </xf>
    <xf numFmtId="0" fontId="6" fillId="3" borderId="7" xfId="0" applyFont="1" applyFill="1" applyBorder="1" applyAlignment="1">
      <alignment horizontal="center" wrapText="1"/>
    </xf>
    <xf numFmtId="0" fontId="6" fillId="3" borderId="8" xfId="0" applyFont="1" applyFill="1" applyBorder="1" applyAlignment="1">
      <alignment horizontal="center" wrapText="1"/>
    </xf>
    <xf numFmtId="180" fontId="0" fillId="0" borderId="0" xfId="0" applyNumberFormat="1" applyAlignment="1">
      <alignment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Sheet1!$G$3</c:f>
              <c:strCache>
                <c:ptCount val="1"/>
                <c:pt idx="0">
                  <c:v>経常利益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0"/>
          </c:trendline>
          <c:xVal>
            <c:numRef>
              <c:f>Sheet1!$E$4:$E$13</c:f>
              <c:numCache/>
            </c:numRef>
          </c:xVal>
          <c:yVal>
            <c:numRef>
              <c:f>Sheet1!$G$4:$G$13</c:f>
              <c:numCache/>
            </c:numRef>
          </c:yVal>
          <c:smooth val="0"/>
        </c:ser>
        <c:axId val="11666609"/>
        <c:axId val="37890618"/>
      </c:scatterChart>
      <c:valAx>
        <c:axId val="116666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売上高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7890618"/>
        <c:crosses val="autoZero"/>
        <c:crossBetween val="midCat"/>
        <c:dispUnits/>
      </c:valAx>
      <c:valAx>
        <c:axId val="378906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経常利益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166660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売上高と店舗数の相関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'7-1'!$H$3</c:f>
              <c:strCache>
                <c:ptCount val="1"/>
                <c:pt idx="0">
                  <c:v>店舗数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'7-1'!$E$4:$E$13</c:f>
              <c:numCache/>
            </c:numRef>
          </c:xVal>
          <c:yVal>
            <c:numRef>
              <c:f>'7-1'!$H$4:$H$13</c:f>
              <c:numCache/>
            </c:numRef>
          </c:yVal>
          <c:smooth val="0"/>
        </c:ser>
        <c:axId val="5471243"/>
        <c:axId val="49241188"/>
      </c:scatterChart>
      <c:valAx>
        <c:axId val="54712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売上高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9241188"/>
        <c:crosses val="autoZero"/>
        <c:crossBetween val="midCat"/>
        <c:dispUnits/>
      </c:valAx>
      <c:valAx>
        <c:axId val="492411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店舗数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47124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平均気温と日射量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'7-2, 7-3'!$M$6</c:f>
              <c:strCache>
                <c:ptCount val="1"/>
                <c:pt idx="0">
                  <c:v>日射量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'7-2, 7-3'!$B$7:$B$37</c:f>
              <c:numCache/>
            </c:numRef>
          </c:xVal>
          <c:yVal>
            <c:numRef>
              <c:f>'7-2, 7-3'!$M$7:$M$37</c:f>
              <c:numCache/>
            </c:numRef>
          </c:yVal>
          <c:smooth val="0"/>
        </c:ser>
        <c:axId val="40517509"/>
        <c:axId val="29113262"/>
      </c:scatterChart>
      <c:valAx>
        <c:axId val="405175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平均気温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9113262"/>
        <c:crosses val="autoZero"/>
        <c:crossBetween val="midCat"/>
        <c:dispUnits/>
      </c:valAx>
      <c:valAx>
        <c:axId val="291132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日射量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051750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湿度と風速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'7-2, 7-3'!$K$6</c:f>
              <c:strCache>
                <c:ptCount val="1"/>
                <c:pt idx="0">
                  <c:v>風速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'7-2, 7-3'!$E$7:$E$37</c:f>
              <c:numCache/>
            </c:numRef>
          </c:xVal>
          <c:yVal>
            <c:numRef>
              <c:f>'7-2, 7-3'!$K$7:$K$37</c:f>
              <c:numCache/>
            </c:numRef>
          </c:yVal>
          <c:smooth val="0"/>
        </c:ser>
        <c:axId val="60692767"/>
        <c:axId val="9363992"/>
      </c:scatterChart>
      <c:valAx>
        <c:axId val="606927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湿度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9363992"/>
        <c:crosses val="autoZero"/>
        <c:crossBetween val="midCat"/>
        <c:dispUnits/>
      </c:valAx>
      <c:valAx>
        <c:axId val="93639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最大瞬間風速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069276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18</xdr:row>
      <xdr:rowOff>57150</xdr:rowOff>
    </xdr:from>
    <xdr:to>
      <xdr:col>10</xdr:col>
      <xdr:colOff>342900</xdr:colOff>
      <xdr:row>34</xdr:row>
      <xdr:rowOff>114300</xdr:rowOff>
    </xdr:to>
    <xdr:graphicFrame>
      <xdr:nvGraphicFramePr>
        <xdr:cNvPr id="1" name="Chart 1"/>
        <xdr:cNvGraphicFramePr/>
      </xdr:nvGraphicFramePr>
      <xdr:xfrm>
        <a:off x="4733925" y="3657600"/>
        <a:ext cx="2609850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16</xdr:row>
      <xdr:rowOff>66675</xdr:rowOff>
    </xdr:from>
    <xdr:to>
      <xdr:col>6</xdr:col>
      <xdr:colOff>438150</xdr:colOff>
      <xdr:row>31</xdr:row>
      <xdr:rowOff>114300</xdr:rowOff>
    </xdr:to>
    <xdr:graphicFrame>
      <xdr:nvGraphicFramePr>
        <xdr:cNvPr id="1" name="Chart 1"/>
        <xdr:cNvGraphicFramePr/>
      </xdr:nvGraphicFramePr>
      <xdr:xfrm>
        <a:off x="247650" y="2990850"/>
        <a:ext cx="462915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38</xdr:row>
      <xdr:rowOff>76200</xdr:rowOff>
    </xdr:from>
    <xdr:to>
      <xdr:col>11</xdr:col>
      <xdr:colOff>476250</xdr:colOff>
      <xdr:row>65</xdr:row>
      <xdr:rowOff>47625</xdr:rowOff>
    </xdr:to>
    <xdr:graphicFrame>
      <xdr:nvGraphicFramePr>
        <xdr:cNvPr id="1" name="Chart 5"/>
        <xdr:cNvGraphicFramePr/>
      </xdr:nvGraphicFramePr>
      <xdr:xfrm>
        <a:off x="2933700" y="7286625"/>
        <a:ext cx="5086350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200025</xdr:colOff>
      <xdr:row>66</xdr:row>
      <xdr:rowOff>28575</xdr:rowOff>
    </xdr:from>
    <xdr:to>
      <xdr:col>11</xdr:col>
      <xdr:colOff>457200</xdr:colOff>
      <xdr:row>90</xdr:row>
      <xdr:rowOff>142875</xdr:rowOff>
    </xdr:to>
    <xdr:graphicFrame>
      <xdr:nvGraphicFramePr>
        <xdr:cNvPr id="2" name="Chart 6"/>
        <xdr:cNvGraphicFramePr/>
      </xdr:nvGraphicFramePr>
      <xdr:xfrm>
        <a:off x="2943225" y="12039600"/>
        <a:ext cx="5057775" cy="4229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workbookViewId="0" topLeftCell="A1">
      <selection activeCell="B4" sqref="B4"/>
    </sheetView>
  </sheetViews>
  <sheetFormatPr defaultColWidth="9.00390625" defaultRowHeight="13.5"/>
  <sheetData>
    <row r="1" spans="1:5" ht="13.5">
      <c r="A1" s="17"/>
      <c r="B1" s="17" t="s">
        <v>41</v>
      </c>
      <c r="C1" s="17"/>
      <c r="D1" s="17"/>
      <c r="E1" s="17" t="s">
        <v>42</v>
      </c>
    </row>
    <row r="2" spans="1:5" ht="13.5">
      <c r="A2" s="15" t="s">
        <v>41</v>
      </c>
      <c r="B2" s="15">
        <v>1</v>
      </c>
      <c r="C2" s="15"/>
      <c r="D2" s="15"/>
      <c r="E2" s="15"/>
    </row>
    <row r="3" spans="1:5" ht="13.5">
      <c r="A3" s="15" t="s">
        <v>43</v>
      </c>
      <c r="B3" s="15">
        <v>-0.15017648965191788</v>
      </c>
      <c r="C3" s="15"/>
      <c r="D3" s="15"/>
      <c r="E3" s="15"/>
    </row>
    <row r="4" spans="1:5" ht="13.5">
      <c r="A4" s="15" t="s">
        <v>44</v>
      </c>
      <c r="B4" s="15">
        <v>0.9490056306720976</v>
      </c>
      <c r="C4" s="15">
        <v>0.06048419498547117</v>
      </c>
      <c r="D4" s="15">
        <v>1</v>
      </c>
      <c r="E4" s="15"/>
    </row>
    <row r="5" spans="1:5" ht="14.25" thickBot="1">
      <c r="A5" s="16" t="s">
        <v>42</v>
      </c>
      <c r="B5" s="16">
        <v>0.8708116089027749</v>
      </c>
      <c r="C5" s="16">
        <v>-0.02318978183456646</v>
      </c>
      <c r="D5" s="16">
        <v>0.8404481019635213</v>
      </c>
      <c r="E5" s="16">
        <v>1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">
      <selection activeCell="B7" sqref="B7"/>
    </sheetView>
  </sheetViews>
  <sheetFormatPr defaultColWidth="9.00390625" defaultRowHeight="13.5"/>
  <sheetData>
    <row r="1" ht="13.5">
      <c r="A1" t="s">
        <v>45</v>
      </c>
    </row>
    <row r="2" ht="14.25" thickBot="1"/>
    <row r="3" spans="1:2" ht="13.5">
      <c r="A3" s="18" t="s">
        <v>46</v>
      </c>
      <c r="B3" s="18"/>
    </row>
    <row r="4" spans="1:2" ht="13.5">
      <c r="A4" s="15" t="s">
        <v>47</v>
      </c>
      <c r="B4" s="15">
        <v>0.9490056306720975</v>
      </c>
    </row>
    <row r="5" spans="1:2" ht="13.5">
      <c r="A5" s="15" t="s">
        <v>48</v>
      </c>
      <c r="B5" s="15">
        <v>0.9006116870473456</v>
      </c>
    </row>
    <row r="6" spans="1:2" ht="13.5">
      <c r="A6" s="15" t="s">
        <v>49</v>
      </c>
      <c r="B6" s="15">
        <v>0.8881881479282638</v>
      </c>
    </row>
    <row r="7" spans="1:2" ht="13.5">
      <c r="A7" s="15" t="s">
        <v>50</v>
      </c>
      <c r="B7" s="15">
        <v>14716.269975560179</v>
      </c>
    </row>
    <row r="8" spans="1:2" ht="14.25" thickBot="1">
      <c r="A8" s="16" t="s">
        <v>51</v>
      </c>
      <c r="B8" s="16">
        <v>10</v>
      </c>
    </row>
    <row r="10" ht="14.25" thickBot="1">
      <c r="A10" t="s">
        <v>52</v>
      </c>
    </row>
    <row r="11" spans="1:6" ht="13.5">
      <c r="A11" s="17"/>
      <c r="B11" s="17" t="s">
        <v>57</v>
      </c>
      <c r="C11" s="17" t="s">
        <v>58</v>
      </c>
      <c r="D11" s="17" t="s">
        <v>59</v>
      </c>
      <c r="E11" s="17" t="s">
        <v>60</v>
      </c>
      <c r="F11" s="17" t="s">
        <v>61</v>
      </c>
    </row>
    <row r="12" spans="1:6" ht="13.5">
      <c r="A12" s="15" t="s">
        <v>53</v>
      </c>
      <c r="B12" s="15">
        <v>1</v>
      </c>
      <c r="C12" s="15">
        <v>15699569352.451406</v>
      </c>
      <c r="D12" s="15">
        <v>15699569352.451406</v>
      </c>
      <c r="E12" s="15">
        <v>72.4923613484712</v>
      </c>
      <c r="F12" s="15">
        <v>2.781248884362338E-05</v>
      </c>
    </row>
    <row r="13" spans="1:6" ht="13.5">
      <c r="A13" s="15" t="s">
        <v>54</v>
      </c>
      <c r="B13" s="15">
        <v>8</v>
      </c>
      <c r="C13" s="15">
        <v>1732548815.9485917</v>
      </c>
      <c r="D13" s="15">
        <v>216568601.99357396</v>
      </c>
      <c r="E13" s="15"/>
      <c r="F13" s="15"/>
    </row>
    <row r="14" spans="1:6" ht="14.25" thickBot="1">
      <c r="A14" s="16" t="s">
        <v>55</v>
      </c>
      <c r="B14" s="16">
        <v>9</v>
      </c>
      <c r="C14" s="16">
        <v>17432118168.399998</v>
      </c>
      <c r="D14" s="16"/>
      <c r="E14" s="16"/>
      <c r="F14" s="16"/>
    </row>
    <row r="15" ht="14.25" thickBot="1"/>
    <row r="16" spans="1:9" ht="13.5">
      <c r="A16" s="17"/>
      <c r="B16" s="17" t="s">
        <v>62</v>
      </c>
      <c r="C16" s="17" t="s">
        <v>50</v>
      </c>
      <c r="D16" s="17" t="s">
        <v>63</v>
      </c>
      <c r="E16" s="17" t="s">
        <v>64</v>
      </c>
      <c r="F16" s="17" t="s">
        <v>65</v>
      </c>
      <c r="G16" s="17" t="s">
        <v>66</v>
      </c>
      <c r="H16" s="17" t="s">
        <v>67</v>
      </c>
      <c r="I16" s="17" t="s">
        <v>68</v>
      </c>
    </row>
    <row r="17" spans="1:9" ht="13.5">
      <c r="A17" s="15" t="s">
        <v>56</v>
      </c>
      <c r="B17" s="15">
        <v>20702.702227053007</v>
      </c>
      <c r="C17" s="15">
        <v>5442.823051079084</v>
      </c>
      <c r="D17" s="15">
        <v>3.8036699030567473</v>
      </c>
      <c r="E17" s="15">
        <v>0.00520936351028715</v>
      </c>
      <c r="F17" s="15">
        <v>8151.521647486223</v>
      </c>
      <c r="G17" s="15">
        <v>33253.88280661979</v>
      </c>
      <c r="H17" s="15">
        <v>8151.521647486223</v>
      </c>
      <c r="I17" s="15">
        <v>33253.88280661979</v>
      </c>
    </row>
    <row r="18" spans="1:9" ht="14.25" thickBot="1">
      <c r="A18" s="16" t="s">
        <v>11</v>
      </c>
      <c r="B18" s="16">
        <v>7.84773307632804</v>
      </c>
      <c r="C18" s="16">
        <v>0.921718065669134</v>
      </c>
      <c r="D18" s="16">
        <v>8.514244614084753</v>
      </c>
      <c r="E18" s="16">
        <v>2.7812488843623384E-05</v>
      </c>
      <c r="F18" s="16">
        <v>5.722246030893277</v>
      </c>
      <c r="G18" s="16">
        <v>9.973220121762802</v>
      </c>
      <c r="H18" s="16">
        <v>5.722246030893277</v>
      </c>
      <c r="I18" s="16">
        <v>9.973220121762802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9"/>
  <sheetViews>
    <sheetView tabSelected="1" workbookViewId="0" topLeftCell="A1">
      <selection activeCell="E1" sqref="E1:G1"/>
    </sheetView>
  </sheetViews>
  <sheetFormatPr defaultColWidth="9.00390625" defaultRowHeight="13.5"/>
  <cols>
    <col min="1" max="1" width="3.50390625" style="0" bestFit="1" customWidth="1"/>
    <col min="2" max="2" width="4.75390625" style="0" bestFit="1" customWidth="1"/>
    <col min="3" max="3" width="21.50390625" style="0" customWidth="1"/>
    <col min="4" max="4" width="12.75390625" style="0" customWidth="1"/>
    <col min="5" max="8" width="8.875" style="0" customWidth="1"/>
    <col min="9" max="9" width="1.12109375" style="0" customWidth="1"/>
    <col min="10" max="12" width="12.75390625" style="0" customWidth="1"/>
    <col min="13" max="14" width="16.625" style="0" customWidth="1"/>
  </cols>
  <sheetData>
    <row r="1" spans="1:13" ht="15.75" customHeight="1">
      <c r="A1" s="1" t="s">
        <v>0</v>
      </c>
      <c r="B1" s="2" t="s">
        <v>2</v>
      </c>
      <c r="C1" s="19" t="s">
        <v>5</v>
      </c>
      <c r="D1" s="19" t="s">
        <v>6</v>
      </c>
      <c r="H1" s="19" t="s">
        <v>12</v>
      </c>
      <c r="M1" t="s">
        <v>39</v>
      </c>
    </row>
    <row r="2" spans="1:11" ht="15.75" customHeight="1">
      <c r="A2" s="1" t="s">
        <v>1</v>
      </c>
      <c r="B2" s="2" t="s">
        <v>3</v>
      </c>
      <c r="C2" s="19"/>
      <c r="D2" s="19"/>
      <c r="E2" s="1" t="s">
        <v>8</v>
      </c>
      <c r="F2" s="1" t="s">
        <v>10</v>
      </c>
      <c r="G2" s="1" t="s">
        <v>8</v>
      </c>
      <c r="H2" s="19"/>
      <c r="J2" s="1" t="s">
        <v>33</v>
      </c>
      <c r="K2" s="1" t="s">
        <v>33</v>
      </c>
    </row>
    <row r="3" spans="1:14" ht="15.75" customHeight="1">
      <c r="A3" s="1"/>
      <c r="B3" s="2" t="s">
        <v>4</v>
      </c>
      <c r="C3" s="19"/>
      <c r="D3" s="19"/>
      <c r="E3" s="1" t="s">
        <v>7</v>
      </c>
      <c r="F3" s="1" t="s">
        <v>9</v>
      </c>
      <c r="G3" s="1" t="s">
        <v>11</v>
      </c>
      <c r="H3" s="19"/>
      <c r="J3" s="1" t="s">
        <v>34</v>
      </c>
      <c r="K3" s="1" t="s">
        <v>35</v>
      </c>
      <c r="L3" s="1" t="s">
        <v>36</v>
      </c>
      <c r="M3" s="1" t="s">
        <v>37</v>
      </c>
      <c r="N3" s="1" t="s">
        <v>38</v>
      </c>
    </row>
    <row r="4" spans="1:14" ht="15.75" customHeight="1">
      <c r="A4" s="3">
        <v>1</v>
      </c>
      <c r="B4" s="3">
        <v>1</v>
      </c>
      <c r="C4" s="4" t="s">
        <v>13</v>
      </c>
      <c r="D4" s="4" t="s">
        <v>14</v>
      </c>
      <c r="E4" s="6">
        <v>157293</v>
      </c>
      <c r="F4" s="3">
        <v>-3</v>
      </c>
      <c r="G4" s="6">
        <v>17304</v>
      </c>
      <c r="H4" s="3">
        <v>683</v>
      </c>
      <c r="J4" s="5">
        <f>E4-$E$14</f>
        <v>112557.4</v>
      </c>
      <c r="K4" s="5">
        <f>G4-$G$14</f>
        <v>14241.6</v>
      </c>
      <c r="L4">
        <f>J4*K4</f>
        <v>1602997467.84</v>
      </c>
      <c r="M4" s="11">
        <f>J4^2</f>
        <v>12669168294.759998</v>
      </c>
      <c r="N4" s="11">
        <f>K4^2</f>
        <v>202823170.56</v>
      </c>
    </row>
    <row r="5" spans="1:14" ht="15.75" customHeight="1">
      <c r="A5" s="3">
        <v>2</v>
      </c>
      <c r="B5" s="3">
        <v>2</v>
      </c>
      <c r="C5" s="4" t="s">
        <v>15</v>
      </c>
      <c r="D5" s="4" t="s">
        <v>16</v>
      </c>
      <c r="E5" s="6">
        <v>72147</v>
      </c>
      <c r="F5" s="3">
        <v>-5.3</v>
      </c>
      <c r="G5" s="6">
        <v>3653</v>
      </c>
      <c r="H5" s="3">
        <v>282</v>
      </c>
      <c r="J5" s="5">
        <f aca="true" t="shared" si="0" ref="J5:J13">E5-$E$14</f>
        <v>27411.4</v>
      </c>
      <c r="K5" s="5">
        <f aca="true" t="shared" si="1" ref="K5:K13">G5-$G$14</f>
        <v>590.5999999999999</v>
      </c>
      <c r="L5">
        <f aca="true" t="shared" si="2" ref="L5:L13">J5*K5</f>
        <v>16189172.839999998</v>
      </c>
      <c r="M5" s="11">
        <f aca="true" t="shared" si="3" ref="M5:M13">J5^2</f>
        <v>751384849.96</v>
      </c>
      <c r="N5" s="11">
        <f aca="true" t="shared" si="4" ref="N5:N13">K5^2</f>
        <v>348808.35999999987</v>
      </c>
    </row>
    <row r="6" spans="1:14" ht="15.75" customHeight="1">
      <c r="A6" s="3">
        <v>3</v>
      </c>
      <c r="B6" s="3">
        <v>3</v>
      </c>
      <c r="C6" s="4" t="s">
        <v>17</v>
      </c>
      <c r="D6" s="4" t="s">
        <v>16</v>
      </c>
      <c r="E6" s="6">
        <v>51606</v>
      </c>
      <c r="F6" s="3">
        <v>0.2</v>
      </c>
      <c r="G6" s="6">
        <v>3426</v>
      </c>
      <c r="H6" s="3">
        <v>264</v>
      </c>
      <c r="J6" s="5">
        <f t="shared" si="0"/>
        <v>6870.4000000000015</v>
      </c>
      <c r="K6" s="5">
        <f t="shared" si="1"/>
        <v>363.5999999999999</v>
      </c>
      <c r="L6">
        <f t="shared" si="2"/>
        <v>2498077.44</v>
      </c>
      <c r="M6" s="11">
        <f t="shared" si="3"/>
        <v>47202396.16000002</v>
      </c>
      <c r="N6" s="11">
        <f t="shared" si="4"/>
        <v>132204.95999999993</v>
      </c>
    </row>
    <row r="7" spans="1:14" ht="15.75" customHeight="1">
      <c r="A7" s="3">
        <v>4</v>
      </c>
      <c r="B7" s="3">
        <v>4</v>
      </c>
      <c r="C7" s="4" t="s">
        <v>18</v>
      </c>
      <c r="D7" s="4" t="s">
        <v>19</v>
      </c>
      <c r="E7" s="6">
        <v>49505</v>
      </c>
      <c r="F7" s="3">
        <v>0</v>
      </c>
      <c r="G7" s="6">
        <v>3477</v>
      </c>
      <c r="H7" s="3">
        <v>238</v>
      </c>
      <c r="J7" s="5">
        <f t="shared" si="0"/>
        <v>4769.4000000000015</v>
      </c>
      <c r="K7" s="5">
        <f t="shared" si="1"/>
        <v>414.5999999999999</v>
      </c>
      <c r="L7">
        <f t="shared" si="2"/>
        <v>1977393.2400000002</v>
      </c>
      <c r="M7" s="11">
        <f t="shared" si="3"/>
        <v>22747176.360000014</v>
      </c>
      <c r="N7" s="11">
        <f t="shared" si="4"/>
        <v>171893.15999999992</v>
      </c>
    </row>
    <row r="8" spans="1:14" ht="15.75" customHeight="1">
      <c r="A8" s="3">
        <v>5</v>
      </c>
      <c r="B8" s="3">
        <v>5</v>
      </c>
      <c r="C8" s="4" t="s">
        <v>20</v>
      </c>
      <c r="D8" s="4" t="s">
        <v>21</v>
      </c>
      <c r="E8" s="6">
        <v>28195</v>
      </c>
      <c r="F8" s="3">
        <v>-12.7</v>
      </c>
      <c r="G8" s="6">
        <v>-1764</v>
      </c>
      <c r="H8" s="3">
        <v>221</v>
      </c>
      <c r="J8" s="5">
        <f t="shared" si="0"/>
        <v>-16540.6</v>
      </c>
      <c r="K8" s="5">
        <f t="shared" si="1"/>
        <v>-4826.4</v>
      </c>
      <c r="L8">
        <f t="shared" si="2"/>
        <v>79831551.83999999</v>
      </c>
      <c r="M8" s="11">
        <f t="shared" si="3"/>
        <v>273591448.35999995</v>
      </c>
      <c r="N8" s="11">
        <f t="shared" si="4"/>
        <v>23294136.959999997</v>
      </c>
    </row>
    <row r="9" spans="1:14" ht="15.75" customHeight="1">
      <c r="A9" s="3">
        <v>6</v>
      </c>
      <c r="B9" s="3">
        <v>7</v>
      </c>
      <c r="C9" s="4" t="s">
        <v>22</v>
      </c>
      <c r="D9" s="4" t="s">
        <v>23</v>
      </c>
      <c r="E9" s="6">
        <v>21553</v>
      </c>
      <c r="F9" s="3">
        <v>16.7</v>
      </c>
      <c r="G9" s="6">
        <v>1969</v>
      </c>
      <c r="H9" s="3">
        <v>390</v>
      </c>
      <c r="J9" s="5">
        <f t="shared" si="0"/>
        <v>-23182.6</v>
      </c>
      <c r="K9" s="5">
        <f t="shared" si="1"/>
        <v>-1093.4</v>
      </c>
      <c r="L9">
        <f t="shared" si="2"/>
        <v>25347854.84</v>
      </c>
      <c r="M9" s="11">
        <f t="shared" si="3"/>
        <v>537432942.76</v>
      </c>
      <c r="N9" s="11">
        <f t="shared" si="4"/>
        <v>1195523.5600000003</v>
      </c>
    </row>
    <row r="10" spans="1:14" ht="15.75" customHeight="1">
      <c r="A10" s="3">
        <v>7</v>
      </c>
      <c r="B10" s="3">
        <v>8</v>
      </c>
      <c r="C10" s="4" t="s">
        <v>24</v>
      </c>
      <c r="D10" s="4" t="s">
        <v>25</v>
      </c>
      <c r="E10" s="6">
        <v>17241</v>
      </c>
      <c r="F10" s="3">
        <v>-2</v>
      </c>
      <c r="G10" s="3">
        <v>61</v>
      </c>
      <c r="H10" s="3">
        <v>102</v>
      </c>
      <c r="J10" s="5">
        <f t="shared" si="0"/>
        <v>-27494.6</v>
      </c>
      <c r="K10" s="5">
        <f t="shared" si="1"/>
        <v>-3001.4</v>
      </c>
      <c r="L10">
        <f t="shared" si="2"/>
        <v>82522292.44</v>
      </c>
      <c r="M10" s="11">
        <f t="shared" si="3"/>
        <v>755953029.16</v>
      </c>
      <c r="N10" s="11">
        <f t="shared" si="4"/>
        <v>9008401.96</v>
      </c>
    </row>
    <row r="11" spans="1:14" ht="15.75" customHeight="1">
      <c r="A11" s="3">
        <v>8</v>
      </c>
      <c r="B11" s="3">
        <v>13</v>
      </c>
      <c r="C11" s="4" t="s">
        <v>26</v>
      </c>
      <c r="D11" s="4" t="s">
        <v>21</v>
      </c>
      <c r="E11" s="6">
        <v>17016</v>
      </c>
      <c r="F11" s="3">
        <v>18.7</v>
      </c>
      <c r="G11" s="6">
        <v>2246</v>
      </c>
      <c r="H11" s="3">
        <v>24</v>
      </c>
      <c r="J11" s="5">
        <f t="shared" si="0"/>
        <v>-27719.6</v>
      </c>
      <c r="K11" s="5">
        <f t="shared" si="1"/>
        <v>-816.4000000000001</v>
      </c>
      <c r="L11">
        <f t="shared" si="2"/>
        <v>22630281.44</v>
      </c>
      <c r="M11" s="11">
        <f t="shared" si="3"/>
        <v>768376224.16</v>
      </c>
      <c r="N11" s="11">
        <f t="shared" si="4"/>
        <v>666508.9600000002</v>
      </c>
    </row>
    <row r="12" spans="1:14" ht="15.75" customHeight="1">
      <c r="A12" s="3">
        <v>9</v>
      </c>
      <c r="B12" s="3">
        <v>10</v>
      </c>
      <c r="C12" s="4" t="s">
        <v>27</v>
      </c>
      <c r="D12" s="4" t="s">
        <v>28</v>
      </c>
      <c r="E12" s="6">
        <v>16874</v>
      </c>
      <c r="F12" s="3">
        <v>4.9</v>
      </c>
      <c r="G12" s="3">
        <v>252</v>
      </c>
      <c r="H12" s="3">
        <v>79</v>
      </c>
      <c r="J12" s="5">
        <f t="shared" si="0"/>
        <v>-27861.6</v>
      </c>
      <c r="K12" s="5">
        <f t="shared" si="1"/>
        <v>-2810.4</v>
      </c>
      <c r="L12">
        <f t="shared" si="2"/>
        <v>78302240.64</v>
      </c>
      <c r="M12" s="11">
        <f t="shared" si="3"/>
        <v>776268754.56</v>
      </c>
      <c r="N12" s="11">
        <f t="shared" si="4"/>
        <v>7898348.16</v>
      </c>
    </row>
    <row r="13" spans="1:14" ht="15.75" customHeight="1" thickBot="1">
      <c r="A13" s="7">
        <v>10</v>
      </c>
      <c r="B13" s="7">
        <v>6</v>
      </c>
      <c r="C13" s="8" t="s">
        <v>29</v>
      </c>
      <c r="D13" s="8" t="s">
        <v>21</v>
      </c>
      <c r="E13" s="9">
        <v>15926</v>
      </c>
      <c r="F13" s="7">
        <v>-19.5</v>
      </c>
      <c r="G13" s="7">
        <v>0</v>
      </c>
      <c r="H13" s="7">
        <v>92</v>
      </c>
      <c r="J13" s="12">
        <f t="shared" si="0"/>
        <v>-28809.6</v>
      </c>
      <c r="K13" s="12">
        <f t="shared" si="1"/>
        <v>-3062.4</v>
      </c>
      <c r="L13" s="13">
        <f t="shared" si="2"/>
        <v>88226519.03999999</v>
      </c>
      <c r="M13" s="14">
        <f t="shared" si="3"/>
        <v>829993052.16</v>
      </c>
      <c r="N13" s="14">
        <f t="shared" si="4"/>
        <v>9378293.76</v>
      </c>
    </row>
    <row r="14" spans="4:14" ht="15.75" customHeight="1">
      <c r="D14" s="10" t="s">
        <v>30</v>
      </c>
      <c r="E14" s="5">
        <f>AVERAGE(E4:E13)</f>
        <v>44735.6</v>
      </c>
      <c r="F14" s="5">
        <f>AVERAGE(F4:F13)</f>
        <v>-0.2</v>
      </c>
      <c r="G14" s="5">
        <f>AVERAGE(G4:G13)</f>
        <v>3062.4</v>
      </c>
      <c r="H14" s="5">
        <f>AVERAGE(H4:H13)</f>
        <v>237.5</v>
      </c>
      <c r="L14">
        <f>SUM(L4:L13)</f>
        <v>2000522851.6</v>
      </c>
      <c r="M14">
        <f>SUM(M4:M13)</f>
        <v>17432118168.399998</v>
      </c>
      <c r="N14">
        <f>SUM(N4:N13)</f>
        <v>254917290.40000004</v>
      </c>
    </row>
    <row r="15" spans="4:13" ht="15.75" customHeight="1">
      <c r="D15" s="10" t="s">
        <v>31</v>
      </c>
      <c r="E15">
        <f>STDEVP(E4:E13)</f>
        <v>41751.788187333965</v>
      </c>
      <c r="F15">
        <f>STDEVP(F4:F13)</f>
        <v>11.112425477815362</v>
      </c>
      <c r="G15">
        <f>STDEVP(G4:G13)</f>
        <v>5048.93345569141</v>
      </c>
      <c r="H15">
        <f>STDEVP(H4:H13)</f>
        <v>183.00724029392936</v>
      </c>
      <c r="M15" s="11"/>
    </row>
    <row r="16" spans="4:12" ht="15.75" customHeight="1">
      <c r="D16" s="10" t="s">
        <v>32</v>
      </c>
      <c r="E16">
        <f>STDEV(E4:E13)</f>
        <v>44010.24901896274</v>
      </c>
      <c r="F16">
        <f>STDEV(F4:F13)</f>
        <v>11.713524946260483</v>
      </c>
      <c r="G16">
        <f>STDEV(G4:G13)</f>
        <v>5322.043158203227</v>
      </c>
      <c r="H16">
        <f>STDEV(H4:H13)</f>
        <v>192.90656921018643</v>
      </c>
      <c r="K16" t="s">
        <v>40</v>
      </c>
      <c r="L16">
        <f>L14/SQRT(M14*N14)</f>
        <v>0.9490056306720975</v>
      </c>
    </row>
    <row r="17" ht="15.75" customHeight="1"/>
    <row r="18" spans="4:12" ht="15.75" customHeight="1">
      <c r="D18" s="10" t="s">
        <v>40</v>
      </c>
      <c r="E18">
        <f>CORREL(E4:E13,G4:G13)</f>
        <v>0.9490056306720976</v>
      </c>
      <c r="L18">
        <f>L14/(10*E15*G15)</f>
        <v>0.9490056306720974</v>
      </c>
    </row>
    <row r="19" ht="13.5">
      <c r="L19">
        <f>L14/(9*E16*G16)</f>
        <v>0.9490056306720975</v>
      </c>
    </row>
  </sheetData>
  <mergeCells count="3">
    <mergeCell ref="C1:C3"/>
    <mergeCell ref="D1:D3"/>
    <mergeCell ref="H1:H3"/>
  </mergeCells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7"/>
  <sheetViews>
    <sheetView workbookViewId="0" topLeftCell="A1">
      <selection activeCell="H21" sqref="H21"/>
    </sheetView>
  </sheetViews>
  <sheetFormatPr defaultColWidth="9.00390625" defaultRowHeight="13.5"/>
  <cols>
    <col min="1" max="1" width="3.00390625" style="0" customWidth="1"/>
    <col min="2" max="2" width="3.875" style="0" customWidth="1"/>
    <col min="3" max="3" width="20.25390625" style="0" customWidth="1"/>
    <col min="4" max="4" width="13.125" style="0" customWidth="1"/>
    <col min="9" max="9" width="2.125" style="0" customWidth="1"/>
    <col min="12" max="12" width="12.75390625" style="0" customWidth="1"/>
    <col min="13" max="14" width="16.625" style="0" customWidth="1"/>
  </cols>
  <sheetData>
    <row r="1" spans="1:13" ht="13.5">
      <c r="A1" s="1" t="s">
        <v>0</v>
      </c>
      <c r="B1" s="2" t="s">
        <v>2</v>
      </c>
      <c r="C1" s="19" t="s">
        <v>5</v>
      </c>
      <c r="D1" s="19" t="s">
        <v>6</v>
      </c>
      <c r="M1" t="s">
        <v>39</v>
      </c>
    </row>
    <row r="2" spans="1:11" ht="27">
      <c r="A2" s="1" t="s">
        <v>1</v>
      </c>
      <c r="B2" s="2" t="s">
        <v>3</v>
      </c>
      <c r="C2" s="19"/>
      <c r="D2" s="19"/>
      <c r="E2" s="1" t="s">
        <v>8</v>
      </c>
      <c r="F2" s="1" t="s">
        <v>10</v>
      </c>
      <c r="G2" s="1" t="s">
        <v>8</v>
      </c>
      <c r="H2" s="1"/>
      <c r="J2" s="1" t="s">
        <v>69</v>
      </c>
      <c r="K2" s="1" t="s">
        <v>69</v>
      </c>
    </row>
    <row r="3" spans="1:14" ht="13.5">
      <c r="A3" s="1"/>
      <c r="B3" s="2" t="s">
        <v>4</v>
      </c>
      <c r="C3" s="19"/>
      <c r="D3" s="19"/>
      <c r="E3" s="1" t="s">
        <v>7</v>
      </c>
      <c r="F3" s="1" t="s">
        <v>9</v>
      </c>
      <c r="G3" s="1" t="s">
        <v>11</v>
      </c>
      <c r="H3" s="1" t="s">
        <v>12</v>
      </c>
      <c r="J3" s="1" t="s">
        <v>34</v>
      </c>
      <c r="K3" s="1" t="s">
        <v>70</v>
      </c>
      <c r="L3" s="1" t="s">
        <v>36</v>
      </c>
      <c r="M3" s="1" t="s">
        <v>37</v>
      </c>
      <c r="N3" s="1" t="s">
        <v>38</v>
      </c>
    </row>
    <row r="4" spans="1:14" ht="13.5">
      <c r="A4" s="3">
        <v>1</v>
      </c>
      <c r="B4" s="3">
        <v>1</v>
      </c>
      <c r="C4" s="4" t="s">
        <v>13</v>
      </c>
      <c r="D4" s="4" t="s">
        <v>14</v>
      </c>
      <c r="E4" s="6">
        <v>157293</v>
      </c>
      <c r="F4" s="3">
        <v>-3</v>
      </c>
      <c r="G4" s="6">
        <v>17304</v>
      </c>
      <c r="H4" s="3">
        <v>683</v>
      </c>
      <c r="J4" s="5">
        <f>E4-$E$14</f>
        <v>112557.4</v>
      </c>
      <c r="K4" s="5">
        <f>H4-$H$14</f>
        <v>445.5</v>
      </c>
      <c r="L4">
        <f>J4*K4</f>
        <v>50144321.699999996</v>
      </c>
      <c r="M4" s="11">
        <f>J4^2</f>
        <v>12669168294.759998</v>
      </c>
      <c r="N4" s="11">
        <f>K4^2</f>
        <v>198470.25</v>
      </c>
    </row>
    <row r="5" spans="1:14" ht="13.5">
      <c r="A5" s="3">
        <v>2</v>
      </c>
      <c r="B5" s="3">
        <v>2</v>
      </c>
      <c r="C5" s="4" t="s">
        <v>15</v>
      </c>
      <c r="D5" s="4" t="s">
        <v>16</v>
      </c>
      <c r="E5" s="6">
        <v>72147</v>
      </c>
      <c r="F5" s="3">
        <v>-5.3</v>
      </c>
      <c r="G5" s="6">
        <v>3653</v>
      </c>
      <c r="H5" s="3">
        <v>282</v>
      </c>
      <c r="J5" s="5">
        <f aca="true" t="shared" si="0" ref="J5:J13">E5-$E$14</f>
        <v>27411.4</v>
      </c>
      <c r="K5" s="5">
        <f aca="true" t="shared" si="1" ref="K5:K13">H5-$H$14</f>
        <v>44.5</v>
      </c>
      <c r="L5">
        <f aca="true" t="shared" si="2" ref="L5:L13">J5*K5</f>
        <v>1219807.3</v>
      </c>
      <c r="M5" s="11">
        <f aca="true" t="shared" si="3" ref="M5:N13">J5^2</f>
        <v>751384849.96</v>
      </c>
      <c r="N5" s="11">
        <f t="shared" si="3"/>
        <v>1980.25</v>
      </c>
    </row>
    <row r="6" spans="1:14" ht="13.5">
      <c r="A6" s="3">
        <v>3</v>
      </c>
      <c r="B6" s="3">
        <v>3</v>
      </c>
      <c r="C6" s="4" t="s">
        <v>17</v>
      </c>
      <c r="D6" s="4" t="s">
        <v>16</v>
      </c>
      <c r="E6" s="6">
        <v>51606</v>
      </c>
      <c r="F6" s="3">
        <v>0.2</v>
      </c>
      <c r="G6" s="6">
        <v>3426</v>
      </c>
      <c r="H6" s="3">
        <v>264</v>
      </c>
      <c r="J6" s="5">
        <f t="shared" si="0"/>
        <v>6870.4000000000015</v>
      </c>
      <c r="K6" s="5">
        <f t="shared" si="1"/>
        <v>26.5</v>
      </c>
      <c r="L6">
        <f t="shared" si="2"/>
        <v>182065.60000000003</v>
      </c>
      <c r="M6" s="11">
        <f t="shared" si="3"/>
        <v>47202396.16000002</v>
      </c>
      <c r="N6" s="11">
        <f t="shared" si="3"/>
        <v>702.25</v>
      </c>
    </row>
    <row r="7" spans="1:14" ht="13.5">
      <c r="A7" s="3">
        <v>4</v>
      </c>
      <c r="B7" s="3">
        <v>4</v>
      </c>
      <c r="C7" s="4" t="s">
        <v>18</v>
      </c>
      <c r="D7" s="4" t="s">
        <v>19</v>
      </c>
      <c r="E7" s="6">
        <v>49505</v>
      </c>
      <c r="F7" s="3">
        <v>0</v>
      </c>
      <c r="G7" s="6">
        <v>3477</v>
      </c>
      <c r="H7" s="3">
        <v>238</v>
      </c>
      <c r="J7" s="5">
        <f t="shared" si="0"/>
        <v>4769.4000000000015</v>
      </c>
      <c r="K7" s="5">
        <f t="shared" si="1"/>
        <v>0.5</v>
      </c>
      <c r="L7">
        <f t="shared" si="2"/>
        <v>2384.7000000000007</v>
      </c>
      <c r="M7" s="11">
        <f t="shared" si="3"/>
        <v>22747176.360000014</v>
      </c>
      <c r="N7" s="11">
        <f t="shared" si="3"/>
        <v>0.25</v>
      </c>
    </row>
    <row r="8" spans="1:14" ht="13.5">
      <c r="A8" s="3">
        <v>5</v>
      </c>
      <c r="B8" s="3">
        <v>5</v>
      </c>
      <c r="C8" s="4" t="s">
        <v>20</v>
      </c>
      <c r="D8" s="4" t="s">
        <v>21</v>
      </c>
      <c r="E8" s="6">
        <v>28195</v>
      </c>
      <c r="F8" s="3">
        <v>-12.7</v>
      </c>
      <c r="G8" s="6">
        <v>-1764</v>
      </c>
      <c r="H8" s="3">
        <v>221</v>
      </c>
      <c r="J8" s="5">
        <f t="shared" si="0"/>
        <v>-16540.6</v>
      </c>
      <c r="K8" s="5">
        <f t="shared" si="1"/>
        <v>-16.5</v>
      </c>
      <c r="L8">
        <f t="shared" si="2"/>
        <v>272919.89999999997</v>
      </c>
      <c r="M8" s="11">
        <f t="shared" si="3"/>
        <v>273591448.35999995</v>
      </c>
      <c r="N8" s="11">
        <f t="shared" si="3"/>
        <v>272.25</v>
      </c>
    </row>
    <row r="9" spans="1:14" ht="13.5">
      <c r="A9" s="3">
        <v>6</v>
      </c>
      <c r="B9" s="3">
        <v>7</v>
      </c>
      <c r="C9" s="4" t="s">
        <v>22</v>
      </c>
      <c r="D9" s="4" t="s">
        <v>23</v>
      </c>
      <c r="E9" s="6">
        <v>21553</v>
      </c>
      <c r="F9" s="3">
        <v>16.7</v>
      </c>
      <c r="G9" s="6">
        <v>1969</v>
      </c>
      <c r="H9" s="3">
        <v>390</v>
      </c>
      <c r="J9" s="5">
        <f t="shared" si="0"/>
        <v>-23182.6</v>
      </c>
      <c r="K9" s="5">
        <f t="shared" si="1"/>
        <v>152.5</v>
      </c>
      <c r="L9">
        <f t="shared" si="2"/>
        <v>-3535346.5</v>
      </c>
      <c r="M9" s="11">
        <f t="shared" si="3"/>
        <v>537432942.76</v>
      </c>
      <c r="N9" s="11">
        <f t="shared" si="3"/>
        <v>23256.25</v>
      </c>
    </row>
    <row r="10" spans="1:14" ht="13.5">
      <c r="A10" s="3">
        <v>7</v>
      </c>
      <c r="B10" s="3">
        <v>8</v>
      </c>
      <c r="C10" s="4" t="s">
        <v>24</v>
      </c>
      <c r="D10" s="4" t="s">
        <v>25</v>
      </c>
      <c r="E10" s="6">
        <v>17241</v>
      </c>
      <c r="F10" s="3">
        <v>-2</v>
      </c>
      <c r="G10" s="3">
        <v>61</v>
      </c>
      <c r="H10" s="3">
        <v>102</v>
      </c>
      <c r="J10" s="5">
        <f t="shared" si="0"/>
        <v>-27494.6</v>
      </c>
      <c r="K10" s="5">
        <f t="shared" si="1"/>
        <v>-135.5</v>
      </c>
      <c r="L10">
        <f t="shared" si="2"/>
        <v>3725518.3</v>
      </c>
      <c r="M10" s="11">
        <f t="shared" si="3"/>
        <v>755953029.16</v>
      </c>
      <c r="N10" s="11">
        <f t="shared" si="3"/>
        <v>18360.25</v>
      </c>
    </row>
    <row r="11" spans="1:14" ht="13.5">
      <c r="A11" s="3">
        <v>8</v>
      </c>
      <c r="B11" s="3">
        <v>13</v>
      </c>
      <c r="C11" s="4" t="s">
        <v>26</v>
      </c>
      <c r="D11" s="4" t="s">
        <v>21</v>
      </c>
      <c r="E11" s="6">
        <v>17016</v>
      </c>
      <c r="F11" s="3">
        <v>18.7</v>
      </c>
      <c r="G11" s="6">
        <v>2246</v>
      </c>
      <c r="H11" s="3">
        <v>24</v>
      </c>
      <c r="J11" s="5">
        <f t="shared" si="0"/>
        <v>-27719.6</v>
      </c>
      <c r="K11" s="5">
        <f t="shared" si="1"/>
        <v>-213.5</v>
      </c>
      <c r="L11">
        <f t="shared" si="2"/>
        <v>5918134.6</v>
      </c>
      <c r="M11" s="11">
        <f t="shared" si="3"/>
        <v>768376224.16</v>
      </c>
      <c r="N11" s="11">
        <f t="shared" si="3"/>
        <v>45582.25</v>
      </c>
    </row>
    <row r="12" spans="1:14" ht="13.5">
      <c r="A12" s="3">
        <v>9</v>
      </c>
      <c r="B12" s="3">
        <v>10</v>
      </c>
      <c r="C12" s="4" t="s">
        <v>27</v>
      </c>
      <c r="D12" s="4" t="s">
        <v>28</v>
      </c>
      <c r="E12" s="6">
        <v>16874</v>
      </c>
      <c r="F12" s="3">
        <v>4.9</v>
      </c>
      <c r="G12" s="3">
        <v>252</v>
      </c>
      <c r="H12" s="3">
        <v>79</v>
      </c>
      <c r="J12" s="5">
        <f t="shared" si="0"/>
        <v>-27861.6</v>
      </c>
      <c r="K12" s="5">
        <f t="shared" si="1"/>
        <v>-158.5</v>
      </c>
      <c r="L12">
        <f t="shared" si="2"/>
        <v>4416063.6</v>
      </c>
      <c r="M12" s="11">
        <f t="shared" si="3"/>
        <v>776268754.56</v>
      </c>
      <c r="N12" s="11">
        <f t="shared" si="3"/>
        <v>25122.25</v>
      </c>
    </row>
    <row r="13" spans="1:14" ht="14.25" thickBot="1">
      <c r="A13" s="7">
        <v>10</v>
      </c>
      <c r="B13" s="7">
        <v>6</v>
      </c>
      <c r="C13" s="8" t="s">
        <v>29</v>
      </c>
      <c r="D13" s="8" t="s">
        <v>21</v>
      </c>
      <c r="E13" s="9">
        <v>15926</v>
      </c>
      <c r="F13" s="7">
        <v>-19.5</v>
      </c>
      <c r="G13" s="7">
        <v>0</v>
      </c>
      <c r="H13" s="7">
        <v>92</v>
      </c>
      <c r="J13" s="5">
        <f t="shared" si="0"/>
        <v>-28809.6</v>
      </c>
      <c r="K13" s="5">
        <f t="shared" si="1"/>
        <v>-145.5</v>
      </c>
      <c r="L13" s="13">
        <f t="shared" si="2"/>
        <v>4191796.8</v>
      </c>
      <c r="M13" s="14">
        <f t="shared" si="3"/>
        <v>829993052.16</v>
      </c>
      <c r="N13" s="14">
        <f t="shared" si="3"/>
        <v>21170.25</v>
      </c>
    </row>
    <row r="14" spans="4:14" ht="13.5">
      <c r="D14" s="10" t="s">
        <v>30</v>
      </c>
      <c r="E14" s="5">
        <f>AVERAGE(E4:E13)</f>
        <v>44735.6</v>
      </c>
      <c r="F14" s="5">
        <f>AVERAGE(F4:F13)</f>
        <v>-0.2</v>
      </c>
      <c r="G14" s="5">
        <f>AVERAGE(G4:G13)</f>
        <v>3062.4</v>
      </c>
      <c r="H14" s="5">
        <f>AVERAGE(H4:H13)</f>
        <v>237.5</v>
      </c>
      <c r="L14">
        <f>SUM(L4:L13)</f>
        <v>66537665.99999999</v>
      </c>
      <c r="M14">
        <f>SUM(M4:M13)</f>
        <v>17432118168.399998</v>
      </c>
      <c r="N14">
        <f>SUM(N4:N13)</f>
        <v>334916.5</v>
      </c>
    </row>
    <row r="15" spans="4:13" ht="13.5">
      <c r="D15" s="10" t="s">
        <v>31</v>
      </c>
      <c r="E15">
        <f>STDEVP(E4:E13)</f>
        <v>41751.788187333965</v>
      </c>
      <c r="F15">
        <f>STDEVP(F4:F13)</f>
        <v>11.112425477815362</v>
      </c>
      <c r="G15">
        <f>STDEVP(G4:G13)</f>
        <v>5048.93345569141</v>
      </c>
      <c r="H15">
        <f>STDEVP(H4:H13)</f>
        <v>183.00724029392936</v>
      </c>
      <c r="M15" s="11"/>
    </row>
    <row r="16" spans="4:12" ht="13.5">
      <c r="D16" s="10" t="s">
        <v>32</v>
      </c>
      <c r="E16">
        <f>STDEV(E4:E13)</f>
        <v>44010.24901896274</v>
      </c>
      <c r="F16">
        <f>STDEV(F4:F13)</f>
        <v>11.713524946260483</v>
      </c>
      <c r="G16">
        <f>STDEV(G4:G13)</f>
        <v>5322.043158203227</v>
      </c>
      <c r="H16">
        <f>STDEV(H4:H13)</f>
        <v>192.90656921018643</v>
      </c>
      <c r="K16" t="s">
        <v>40</v>
      </c>
      <c r="L16">
        <f>L14/SQRT(M14*N14)</f>
        <v>0.8708116089027749</v>
      </c>
    </row>
    <row r="17" spans="11:12" ht="13.5">
      <c r="K17" t="s">
        <v>71</v>
      </c>
      <c r="L17">
        <f>CORREL(E4:E13,H4:H13)</f>
        <v>0.8708116089027749</v>
      </c>
    </row>
  </sheetData>
  <mergeCells count="2">
    <mergeCell ref="C1:C3"/>
    <mergeCell ref="D1:D3"/>
  </mergeCells>
  <printOptions/>
  <pageMargins left="0.75" right="0.75" top="1" bottom="1" header="0.512" footer="0.512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7"/>
  <sheetViews>
    <sheetView workbookViewId="0" topLeftCell="A1">
      <selection activeCell="J3" sqref="J3"/>
    </sheetView>
  </sheetViews>
  <sheetFormatPr defaultColWidth="9.00390625" defaultRowHeight="13.5"/>
  <sheetData>
    <row r="1" ht="21">
      <c r="A1" s="20" t="s">
        <v>72</v>
      </c>
    </row>
    <row r="2" ht="13.5">
      <c r="A2" s="21"/>
    </row>
    <row r="3" ht="13.5">
      <c r="A3" s="21" t="s">
        <v>73</v>
      </c>
    </row>
    <row r="5" spans="1:15" ht="13.5" customHeight="1">
      <c r="A5" s="35" t="s">
        <v>74</v>
      </c>
      <c r="B5" s="37" t="s">
        <v>75</v>
      </c>
      <c r="C5" s="38"/>
      <c r="D5" s="39"/>
      <c r="E5" s="37" t="s">
        <v>76</v>
      </c>
      <c r="F5" s="39"/>
      <c r="G5" s="22" t="s">
        <v>77</v>
      </c>
      <c r="H5" s="37" t="s">
        <v>79</v>
      </c>
      <c r="I5" s="39"/>
      <c r="J5" s="37" t="s">
        <v>80</v>
      </c>
      <c r="K5" s="39"/>
      <c r="L5" s="22" t="s">
        <v>81</v>
      </c>
      <c r="N5" s="22" t="s">
        <v>84</v>
      </c>
      <c r="O5" s="22" t="s">
        <v>86</v>
      </c>
    </row>
    <row r="6" spans="1:15" ht="13.5" customHeight="1">
      <c r="A6" s="36"/>
      <c r="B6" s="24" t="s">
        <v>77</v>
      </c>
      <c r="C6" s="24" t="s">
        <v>88</v>
      </c>
      <c r="D6" s="24" t="s">
        <v>89</v>
      </c>
      <c r="E6" s="24" t="s">
        <v>112</v>
      </c>
      <c r="F6" s="24" t="s">
        <v>90</v>
      </c>
      <c r="G6" s="23" t="s">
        <v>78</v>
      </c>
      <c r="H6" s="24" t="s">
        <v>91</v>
      </c>
      <c r="I6" s="24" t="s">
        <v>78</v>
      </c>
      <c r="J6" s="24" t="s">
        <v>91</v>
      </c>
      <c r="K6" s="24" t="s">
        <v>78</v>
      </c>
      <c r="L6" s="23" t="s">
        <v>82</v>
      </c>
      <c r="M6" s="22" t="s">
        <v>83</v>
      </c>
      <c r="N6" s="23" t="s">
        <v>85</v>
      </c>
      <c r="O6" s="23" t="s">
        <v>87</v>
      </c>
    </row>
    <row r="7" spans="1:15" ht="15">
      <c r="A7" s="25">
        <v>1</v>
      </c>
      <c r="B7" s="26">
        <v>27.8</v>
      </c>
      <c r="C7" s="26">
        <v>35</v>
      </c>
      <c r="D7" s="26">
        <v>23.4</v>
      </c>
      <c r="E7" s="26">
        <v>80</v>
      </c>
      <c r="F7" s="27">
        <v>56</v>
      </c>
      <c r="G7" s="26">
        <v>1.6</v>
      </c>
      <c r="H7" s="29" t="s">
        <v>92</v>
      </c>
      <c r="I7" s="26">
        <v>4.4</v>
      </c>
      <c r="J7" s="29" t="s">
        <v>92</v>
      </c>
      <c r="K7" s="26">
        <v>9.3</v>
      </c>
      <c r="L7" s="26">
        <v>0</v>
      </c>
      <c r="M7" s="26">
        <v>22.6</v>
      </c>
      <c r="N7" s="26">
        <v>8.4</v>
      </c>
      <c r="O7" s="29" t="s">
        <v>93</v>
      </c>
    </row>
    <row r="8" spans="1:15" ht="15">
      <c r="A8" s="25">
        <v>2</v>
      </c>
      <c r="B8" s="26">
        <v>26.2</v>
      </c>
      <c r="C8" s="26">
        <v>32.4</v>
      </c>
      <c r="D8" s="26">
        <v>22.7</v>
      </c>
      <c r="E8" s="26">
        <v>78.3</v>
      </c>
      <c r="F8" s="27">
        <v>54</v>
      </c>
      <c r="G8" s="26">
        <v>2.4</v>
      </c>
      <c r="H8" s="29" t="s">
        <v>94</v>
      </c>
      <c r="I8" s="26">
        <v>7.1</v>
      </c>
      <c r="J8" s="29" t="s">
        <v>94</v>
      </c>
      <c r="K8" s="26">
        <v>12.6</v>
      </c>
      <c r="L8" s="26">
        <v>2</v>
      </c>
      <c r="M8" s="26">
        <v>19.3</v>
      </c>
      <c r="N8" s="26">
        <v>7</v>
      </c>
      <c r="O8" s="29" t="s">
        <v>95</v>
      </c>
    </row>
    <row r="9" spans="1:15" ht="15">
      <c r="A9" s="25">
        <v>3</v>
      </c>
      <c r="B9" s="26">
        <v>25.8</v>
      </c>
      <c r="C9" s="26">
        <v>30</v>
      </c>
      <c r="D9" s="26">
        <v>21.2</v>
      </c>
      <c r="E9" s="26">
        <v>73.5</v>
      </c>
      <c r="F9" s="27">
        <v>57</v>
      </c>
      <c r="G9" s="26">
        <v>1.8</v>
      </c>
      <c r="H9" s="29" t="s">
        <v>96</v>
      </c>
      <c r="I9" s="26">
        <v>3.2</v>
      </c>
      <c r="J9" s="29" t="s">
        <v>97</v>
      </c>
      <c r="K9" s="26">
        <v>5.2</v>
      </c>
      <c r="L9" s="26">
        <v>0</v>
      </c>
      <c r="M9" s="26">
        <v>26.1</v>
      </c>
      <c r="N9" s="26">
        <v>11</v>
      </c>
      <c r="O9" s="29" t="s">
        <v>93</v>
      </c>
    </row>
    <row r="10" spans="1:15" ht="15">
      <c r="A10" s="25">
        <v>4</v>
      </c>
      <c r="B10" s="26">
        <v>22.7</v>
      </c>
      <c r="C10" s="26">
        <v>27.1</v>
      </c>
      <c r="D10" s="26">
        <v>19.4</v>
      </c>
      <c r="E10" s="26">
        <v>83.4</v>
      </c>
      <c r="F10" s="27">
        <v>73</v>
      </c>
      <c r="G10" s="26">
        <v>2.3</v>
      </c>
      <c r="H10" s="29" t="s">
        <v>98</v>
      </c>
      <c r="I10" s="26">
        <v>4.7</v>
      </c>
      <c r="J10" s="29" t="s">
        <v>99</v>
      </c>
      <c r="K10" s="26">
        <v>8.5</v>
      </c>
      <c r="L10" s="26">
        <v>5</v>
      </c>
      <c r="M10" s="26">
        <v>18.9</v>
      </c>
      <c r="N10" s="26">
        <v>6</v>
      </c>
      <c r="O10" s="29" t="s">
        <v>100</v>
      </c>
    </row>
    <row r="11" spans="1:15" ht="15">
      <c r="A11" s="25">
        <v>5</v>
      </c>
      <c r="B11" s="26">
        <v>21.8</v>
      </c>
      <c r="C11" s="26">
        <v>26.3</v>
      </c>
      <c r="D11" s="26">
        <v>18.6</v>
      </c>
      <c r="E11" s="26">
        <v>86.5</v>
      </c>
      <c r="F11" s="27">
        <v>69</v>
      </c>
      <c r="G11" s="26">
        <v>2.3</v>
      </c>
      <c r="H11" s="29" t="s">
        <v>98</v>
      </c>
      <c r="I11" s="26">
        <v>4.8</v>
      </c>
      <c r="J11" s="29" t="s">
        <v>98</v>
      </c>
      <c r="K11" s="26">
        <v>9</v>
      </c>
      <c r="L11" s="30" t="s">
        <v>101</v>
      </c>
      <c r="M11" s="26">
        <v>21.2</v>
      </c>
      <c r="N11" s="26">
        <v>6.9</v>
      </c>
      <c r="O11" s="29" t="s">
        <v>93</v>
      </c>
    </row>
    <row r="12" spans="1:15" ht="15">
      <c r="A12" s="25">
        <v>6</v>
      </c>
      <c r="B12" s="26">
        <v>21.2</v>
      </c>
      <c r="C12" s="26">
        <v>24.9</v>
      </c>
      <c r="D12" s="26">
        <v>19.1</v>
      </c>
      <c r="E12" s="26">
        <v>88</v>
      </c>
      <c r="F12" s="27">
        <v>72</v>
      </c>
      <c r="G12" s="26">
        <v>1.9</v>
      </c>
      <c r="H12" s="29" t="s">
        <v>97</v>
      </c>
      <c r="I12" s="26">
        <v>3.9</v>
      </c>
      <c r="J12" s="29" t="s">
        <v>97</v>
      </c>
      <c r="K12" s="26">
        <v>6.3</v>
      </c>
      <c r="L12" s="30" t="s">
        <v>101</v>
      </c>
      <c r="M12" s="26">
        <v>22.6</v>
      </c>
      <c r="N12" s="26">
        <v>7.8</v>
      </c>
      <c r="O12" s="29" t="s">
        <v>93</v>
      </c>
    </row>
    <row r="13" spans="1:15" ht="15">
      <c r="A13" s="25">
        <v>7</v>
      </c>
      <c r="B13" s="26">
        <v>21</v>
      </c>
      <c r="C13" s="26">
        <v>22.9</v>
      </c>
      <c r="D13" s="26">
        <v>19.2</v>
      </c>
      <c r="E13" s="26">
        <v>90.6</v>
      </c>
      <c r="F13" s="27">
        <v>83</v>
      </c>
      <c r="G13" s="26">
        <v>3.8</v>
      </c>
      <c r="H13" s="29" t="s">
        <v>98</v>
      </c>
      <c r="I13" s="26">
        <v>8.2</v>
      </c>
      <c r="J13" s="29" t="s">
        <v>98</v>
      </c>
      <c r="K13" s="26">
        <v>15.7</v>
      </c>
      <c r="L13" s="26">
        <v>47</v>
      </c>
      <c r="M13" s="26">
        <v>5.6</v>
      </c>
      <c r="N13" s="26">
        <v>0</v>
      </c>
      <c r="O13" s="29" t="s">
        <v>102</v>
      </c>
    </row>
    <row r="14" spans="1:15" ht="15">
      <c r="A14" s="25">
        <v>8</v>
      </c>
      <c r="B14" s="26">
        <v>22.8</v>
      </c>
      <c r="C14" s="26">
        <v>28.5</v>
      </c>
      <c r="D14" s="26">
        <v>19.5</v>
      </c>
      <c r="E14" s="26">
        <v>79.7</v>
      </c>
      <c r="F14" s="27">
        <v>49</v>
      </c>
      <c r="G14" s="26">
        <v>4.9</v>
      </c>
      <c r="H14" s="29" t="s">
        <v>94</v>
      </c>
      <c r="I14" s="26">
        <v>13</v>
      </c>
      <c r="J14" s="29" t="s">
        <v>94</v>
      </c>
      <c r="K14" s="26">
        <v>23.9</v>
      </c>
      <c r="L14" s="26">
        <v>135.5</v>
      </c>
      <c r="M14" s="26">
        <v>8.9</v>
      </c>
      <c r="N14" s="26">
        <v>1.4</v>
      </c>
      <c r="O14" s="29" t="s">
        <v>103</v>
      </c>
    </row>
    <row r="15" spans="1:15" ht="15">
      <c r="A15" s="25">
        <v>9</v>
      </c>
      <c r="B15" s="26">
        <v>24.2</v>
      </c>
      <c r="C15" s="26">
        <v>30.1</v>
      </c>
      <c r="D15" s="26">
        <v>18.3</v>
      </c>
      <c r="E15" s="26">
        <v>66</v>
      </c>
      <c r="F15" s="27">
        <v>41</v>
      </c>
      <c r="G15" s="26">
        <v>2.4</v>
      </c>
      <c r="H15" s="29" t="s">
        <v>94</v>
      </c>
      <c r="I15" s="26">
        <v>9.6</v>
      </c>
      <c r="J15" s="29" t="s">
        <v>94</v>
      </c>
      <c r="K15" s="26">
        <v>19.3</v>
      </c>
      <c r="L15" s="26">
        <v>13</v>
      </c>
      <c r="M15" s="26">
        <v>28</v>
      </c>
      <c r="N15" s="26">
        <v>12.3</v>
      </c>
      <c r="O15" s="29" t="s">
        <v>93</v>
      </c>
    </row>
    <row r="16" spans="1:15" ht="15">
      <c r="A16" s="25">
        <v>10</v>
      </c>
      <c r="B16" s="26">
        <v>22.6</v>
      </c>
      <c r="C16" s="26">
        <v>27.1</v>
      </c>
      <c r="D16" s="26">
        <v>19.2</v>
      </c>
      <c r="E16" s="26">
        <v>75.3</v>
      </c>
      <c r="F16" s="27">
        <v>59</v>
      </c>
      <c r="G16" s="26">
        <v>2.1</v>
      </c>
      <c r="H16" s="29" t="s">
        <v>99</v>
      </c>
      <c r="I16" s="26">
        <v>4.3</v>
      </c>
      <c r="J16" s="29" t="s">
        <v>97</v>
      </c>
      <c r="K16" s="26">
        <v>6.1</v>
      </c>
      <c r="L16" s="26">
        <v>0.5</v>
      </c>
      <c r="M16" s="26">
        <v>26.9</v>
      </c>
      <c r="N16" s="26">
        <v>10.6</v>
      </c>
      <c r="O16" s="29" t="s">
        <v>93</v>
      </c>
    </row>
    <row r="17" spans="1:15" ht="15">
      <c r="A17" s="25">
        <v>11</v>
      </c>
      <c r="B17" s="26">
        <v>24</v>
      </c>
      <c r="C17" s="26">
        <v>28.9</v>
      </c>
      <c r="D17" s="26">
        <v>18.9</v>
      </c>
      <c r="E17" s="26">
        <v>76.4</v>
      </c>
      <c r="F17" s="27">
        <v>56</v>
      </c>
      <c r="G17" s="26">
        <v>1.8</v>
      </c>
      <c r="H17" s="29" t="s">
        <v>92</v>
      </c>
      <c r="I17" s="26">
        <v>3.8</v>
      </c>
      <c r="J17" s="29" t="s">
        <v>92</v>
      </c>
      <c r="K17" s="26">
        <v>8</v>
      </c>
      <c r="L17" s="30" t="s">
        <v>101</v>
      </c>
      <c r="M17" s="26">
        <v>27.3</v>
      </c>
      <c r="N17" s="26">
        <v>11.5</v>
      </c>
      <c r="O17" s="29" t="s">
        <v>95</v>
      </c>
    </row>
    <row r="18" spans="1:15" ht="15">
      <c r="A18" s="25">
        <v>12</v>
      </c>
      <c r="B18" s="26">
        <v>25.4</v>
      </c>
      <c r="C18" s="26">
        <v>29</v>
      </c>
      <c r="D18" s="26">
        <v>22.4</v>
      </c>
      <c r="E18" s="26">
        <v>79.7</v>
      </c>
      <c r="F18" s="27">
        <v>64</v>
      </c>
      <c r="G18" s="26">
        <v>2.3</v>
      </c>
      <c r="H18" s="29" t="s">
        <v>104</v>
      </c>
      <c r="I18" s="26">
        <v>5.2</v>
      </c>
      <c r="J18" s="29" t="s">
        <v>104</v>
      </c>
      <c r="K18" s="26">
        <v>9.9</v>
      </c>
      <c r="L18" s="30" t="s">
        <v>101</v>
      </c>
      <c r="M18" s="26">
        <v>17.6</v>
      </c>
      <c r="N18" s="26">
        <v>4.7</v>
      </c>
      <c r="O18" s="29" t="s">
        <v>102</v>
      </c>
    </row>
    <row r="19" spans="1:15" ht="15">
      <c r="A19" s="25">
        <v>13</v>
      </c>
      <c r="B19" s="26">
        <v>26.2</v>
      </c>
      <c r="C19" s="26">
        <v>29.9</v>
      </c>
      <c r="D19" s="26">
        <v>23</v>
      </c>
      <c r="E19" s="26">
        <v>83.6</v>
      </c>
      <c r="F19" s="27">
        <v>72</v>
      </c>
      <c r="G19" s="26">
        <v>1.4</v>
      </c>
      <c r="H19" s="29" t="s">
        <v>105</v>
      </c>
      <c r="I19" s="26">
        <v>3.2</v>
      </c>
      <c r="J19" s="29" t="s">
        <v>105</v>
      </c>
      <c r="K19" s="26">
        <v>6.3</v>
      </c>
      <c r="L19" s="30" t="s">
        <v>101</v>
      </c>
      <c r="M19" s="26">
        <v>14.7</v>
      </c>
      <c r="N19" s="26">
        <v>2.9</v>
      </c>
      <c r="O19" s="29" t="s">
        <v>102</v>
      </c>
    </row>
    <row r="20" spans="1:15" ht="15">
      <c r="A20" s="25">
        <v>14</v>
      </c>
      <c r="B20" s="26">
        <v>27</v>
      </c>
      <c r="C20" s="26">
        <v>32.6</v>
      </c>
      <c r="D20" s="26">
        <v>23.1</v>
      </c>
      <c r="E20" s="26">
        <v>77.6</v>
      </c>
      <c r="F20" s="27">
        <v>54</v>
      </c>
      <c r="G20" s="26">
        <v>1.7</v>
      </c>
      <c r="H20" s="29" t="s">
        <v>106</v>
      </c>
      <c r="I20" s="26">
        <v>3.5</v>
      </c>
      <c r="J20" s="29" t="s">
        <v>106</v>
      </c>
      <c r="K20" s="26">
        <v>7.1</v>
      </c>
      <c r="L20" s="30" t="s">
        <v>101</v>
      </c>
      <c r="M20" s="26">
        <v>23</v>
      </c>
      <c r="N20" s="26">
        <v>9.4</v>
      </c>
      <c r="O20" s="29" t="s">
        <v>93</v>
      </c>
    </row>
    <row r="21" spans="1:15" ht="15">
      <c r="A21" s="25">
        <v>15</v>
      </c>
      <c r="B21" s="26">
        <v>25.4</v>
      </c>
      <c r="C21" s="26">
        <v>30.5</v>
      </c>
      <c r="D21" s="26">
        <v>22.8</v>
      </c>
      <c r="E21" s="26">
        <v>86.3</v>
      </c>
      <c r="F21" s="27">
        <v>71</v>
      </c>
      <c r="G21" s="26">
        <v>1.7</v>
      </c>
      <c r="H21" s="29" t="s">
        <v>107</v>
      </c>
      <c r="I21" s="26">
        <v>4.3</v>
      </c>
      <c r="J21" s="29" t="s">
        <v>108</v>
      </c>
      <c r="K21" s="26">
        <v>7.1</v>
      </c>
      <c r="L21" s="26">
        <v>2.5</v>
      </c>
      <c r="M21" s="26">
        <v>12.9</v>
      </c>
      <c r="N21" s="26">
        <v>3.1</v>
      </c>
      <c r="O21" s="29" t="s">
        <v>102</v>
      </c>
    </row>
    <row r="22" spans="1:15" ht="15">
      <c r="A22" s="25">
        <v>16</v>
      </c>
      <c r="B22" s="26">
        <v>25.6</v>
      </c>
      <c r="C22" s="26">
        <v>30.8</v>
      </c>
      <c r="D22" s="26">
        <v>22.3</v>
      </c>
      <c r="E22" s="26">
        <v>85</v>
      </c>
      <c r="F22" s="27">
        <v>68</v>
      </c>
      <c r="G22" s="26">
        <v>1.5</v>
      </c>
      <c r="H22" s="29" t="s">
        <v>92</v>
      </c>
      <c r="I22" s="26">
        <v>3.4</v>
      </c>
      <c r="J22" s="29" t="s">
        <v>106</v>
      </c>
      <c r="K22" s="26">
        <v>6.6</v>
      </c>
      <c r="L22" s="26">
        <v>1.5</v>
      </c>
      <c r="M22" s="26">
        <v>21.3</v>
      </c>
      <c r="N22" s="26">
        <v>6.8</v>
      </c>
      <c r="O22" s="29" t="s">
        <v>93</v>
      </c>
    </row>
    <row r="23" spans="1:15" ht="15">
      <c r="A23" s="25">
        <v>17</v>
      </c>
      <c r="B23" s="26">
        <v>26.2</v>
      </c>
      <c r="C23" s="26">
        <v>31.7</v>
      </c>
      <c r="D23" s="26">
        <v>22.2</v>
      </c>
      <c r="E23" s="26">
        <v>72.7</v>
      </c>
      <c r="F23" s="27">
        <v>55</v>
      </c>
      <c r="G23" s="26">
        <v>1.7</v>
      </c>
      <c r="H23" s="29" t="s">
        <v>106</v>
      </c>
      <c r="I23" s="26">
        <v>3.5</v>
      </c>
      <c r="J23" s="29" t="s">
        <v>106</v>
      </c>
      <c r="K23" s="26">
        <v>7.1</v>
      </c>
      <c r="L23" s="30" t="s">
        <v>101</v>
      </c>
      <c r="M23" s="26">
        <v>25.9</v>
      </c>
      <c r="N23" s="26">
        <v>10.7</v>
      </c>
      <c r="O23" s="29" t="s">
        <v>95</v>
      </c>
    </row>
    <row r="24" spans="1:15" ht="15">
      <c r="A24" s="25">
        <v>18</v>
      </c>
      <c r="B24" s="26">
        <v>25</v>
      </c>
      <c r="C24" s="26">
        <v>29.3</v>
      </c>
      <c r="D24" s="26">
        <v>22</v>
      </c>
      <c r="E24" s="26">
        <v>80.5</v>
      </c>
      <c r="F24" s="27">
        <v>60</v>
      </c>
      <c r="G24" s="26">
        <v>2.1</v>
      </c>
      <c r="H24" s="29" t="s">
        <v>108</v>
      </c>
      <c r="I24" s="26">
        <v>6</v>
      </c>
      <c r="J24" s="29" t="s">
        <v>108</v>
      </c>
      <c r="K24" s="26">
        <v>10.4</v>
      </c>
      <c r="L24" s="26">
        <v>0</v>
      </c>
      <c r="M24" s="26">
        <v>12.2</v>
      </c>
      <c r="N24" s="26">
        <v>1.5</v>
      </c>
      <c r="O24" s="29" t="s">
        <v>102</v>
      </c>
    </row>
    <row r="25" spans="1:15" ht="15">
      <c r="A25" s="25">
        <v>19</v>
      </c>
      <c r="B25" s="26">
        <v>25.7</v>
      </c>
      <c r="C25" s="26">
        <v>30.8</v>
      </c>
      <c r="D25" s="26">
        <v>21.9</v>
      </c>
      <c r="E25" s="26">
        <v>84</v>
      </c>
      <c r="F25" s="27">
        <v>68</v>
      </c>
      <c r="G25" s="26">
        <v>1.7</v>
      </c>
      <c r="H25" s="29" t="s">
        <v>98</v>
      </c>
      <c r="I25" s="26">
        <v>3.2</v>
      </c>
      <c r="J25" s="29" t="s">
        <v>106</v>
      </c>
      <c r="K25" s="26">
        <v>6.4</v>
      </c>
      <c r="L25" s="26">
        <v>0</v>
      </c>
      <c r="M25" s="26">
        <v>23.7</v>
      </c>
      <c r="N25" s="26">
        <v>10.2</v>
      </c>
      <c r="O25" s="29" t="s">
        <v>95</v>
      </c>
    </row>
    <row r="26" spans="1:15" ht="15">
      <c r="A26" s="25">
        <v>20</v>
      </c>
      <c r="B26" s="26">
        <v>24.3</v>
      </c>
      <c r="C26" s="26">
        <v>28.1</v>
      </c>
      <c r="D26" s="26">
        <v>21.3</v>
      </c>
      <c r="E26" s="26">
        <v>89</v>
      </c>
      <c r="F26" s="27">
        <v>77</v>
      </c>
      <c r="G26" s="26">
        <v>1.4</v>
      </c>
      <c r="H26" s="29" t="s">
        <v>96</v>
      </c>
      <c r="I26" s="26">
        <v>3.7</v>
      </c>
      <c r="J26" s="29" t="s">
        <v>96</v>
      </c>
      <c r="K26" s="26">
        <v>5.2</v>
      </c>
      <c r="L26" s="30" t="s">
        <v>101</v>
      </c>
      <c r="M26" s="26">
        <v>18.7</v>
      </c>
      <c r="N26" s="26">
        <v>4.3</v>
      </c>
      <c r="O26" s="29" t="s">
        <v>102</v>
      </c>
    </row>
    <row r="27" spans="1:15" ht="15">
      <c r="A27" s="25">
        <v>21</v>
      </c>
      <c r="B27" s="26">
        <v>25.5</v>
      </c>
      <c r="C27" s="26">
        <v>29.7</v>
      </c>
      <c r="D27" s="26">
        <v>22.3</v>
      </c>
      <c r="E27" s="26">
        <v>87.1</v>
      </c>
      <c r="F27" s="27">
        <v>73</v>
      </c>
      <c r="G27" s="26">
        <v>3.3</v>
      </c>
      <c r="H27" s="29" t="s">
        <v>108</v>
      </c>
      <c r="I27" s="26">
        <v>6.7</v>
      </c>
      <c r="J27" s="29" t="s">
        <v>108</v>
      </c>
      <c r="K27" s="26">
        <v>11.2</v>
      </c>
      <c r="L27" s="30" t="s">
        <v>101</v>
      </c>
      <c r="M27" s="26">
        <v>15.5</v>
      </c>
      <c r="N27" s="26">
        <v>4.3</v>
      </c>
      <c r="O27" s="29" t="s">
        <v>102</v>
      </c>
    </row>
    <row r="28" spans="1:15" ht="15">
      <c r="A28" s="25">
        <v>22</v>
      </c>
      <c r="B28" s="26">
        <v>27</v>
      </c>
      <c r="C28" s="26">
        <v>31.1</v>
      </c>
      <c r="D28" s="26">
        <v>24.4</v>
      </c>
      <c r="E28" s="26">
        <v>80.5</v>
      </c>
      <c r="F28" s="27">
        <v>66</v>
      </c>
      <c r="G28" s="26">
        <v>2.7</v>
      </c>
      <c r="H28" s="29" t="s">
        <v>108</v>
      </c>
      <c r="I28" s="26">
        <v>5.6</v>
      </c>
      <c r="J28" s="29" t="s">
        <v>108</v>
      </c>
      <c r="K28" s="26">
        <v>9.5</v>
      </c>
      <c r="L28" s="26">
        <v>0</v>
      </c>
      <c r="M28" s="26">
        <v>23.3</v>
      </c>
      <c r="N28" s="26">
        <v>8.8</v>
      </c>
      <c r="O28" s="29" t="s">
        <v>93</v>
      </c>
    </row>
    <row r="29" spans="1:15" ht="15">
      <c r="A29" s="25">
        <v>23</v>
      </c>
      <c r="B29" s="26">
        <v>28.7</v>
      </c>
      <c r="C29" s="26">
        <v>34.6</v>
      </c>
      <c r="D29" s="26">
        <v>24.1</v>
      </c>
      <c r="E29" s="26">
        <v>76.9</v>
      </c>
      <c r="F29" s="27">
        <v>51</v>
      </c>
      <c r="G29" s="26">
        <v>1.4</v>
      </c>
      <c r="H29" s="29" t="s">
        <v>106</v>
      </c>
      <c r="I29" s="26">
        <v>3.5</v>
      </c>
      <c r="J29" s="29" t="s">
        <v>96</v>
      </c>
      <c r="K29" s="26">
        <v>7.1</v>
      </c>
      <c r="L29" s="30" t="s">
        <v>101</v>
      </c>
      <c r="M29" s="26">
        <v>26.1</v>
      </c>
      <c r="N29" s="26">
        <v>11</v>
      </c>
      <c r="O29" s="29" t="s">
        <v>95</v>
      </c>
    </row>
    <row r="30" spans="1:15" ht="15">
      <c r="A30" s="25">
        <v>24</v>
      </c>
      <c r="B30" s="26">
        <v>28.8</v>
      </c>
      <c r="C30" s="26">
        <v>34.9</v>
      </c>
      <c r="D30" s="26">
        <v>24.5</v>
      </c>
      <c r="E30" s="26">
        <v>70.8</v>
      </c>
      <c r="F30" s="27">
        <v>47</v>
      </c>
      <c r="G30" s="26">
        <v>3.9</v>
      </c>
      <c r="H30" s="29" t="s">
        <v>104</v>
      </c>
      <c r="I30" s="26">
        <v>7.7</v>
      </c>
      <c r="J30" s="29" t="s">
        <v>104</v>
      </c>
      <c r="K30" s="26">
        <v>15.3</v>
      </c>
      <c r="L30" s="30" t="s">
        <v>101</v>
      </c>
      <c r="M30" s="26">
        <v>25.2</v>
      </c>
      <c r="N30" s="26">
        <v>11.7</v>
      </c>
      <c r="O30" s="29" t="s">
        <v>93</v>
      </c>
    </row>
    <row r="31" spans="1:15" ht="15">
      <c r="A31" s="25">
        <v>25</v>
      </c>
      <c r="B31" s="26">
        <v>26.7</v>
      </c>
      <c r="C31" s="26">
        <v>31.9</v>
      </c>
      <c r="D31" s="26">
        <v>21.3</v>
      </c>
      <c r="E31" s="26">
        <v>77</v>
      </c>
      <c r="F31" s="27">
        <v>58</v>
      </c>
      <c r="G31" s="26">
        <v>3.5</v>
      </c>
      <c r="H31" s="29" t="s">
        <v>104</v>
      </c>
      <c r="I31" s="26">
        <v>9.3</v>
      </c>
      <c r="J31" s="29" t="s">
        <v>104</v>
      </c>
      <c r="K31" s="26">
        <v>18.8</v>
      </c>
      <c r="L31" s="26">
        <v>3.5</v>
      </c>
      <c r="M31" s="26">
        <v>15.3</v>
      </c>
      <c r="N31" s="26">
        <v>4.7</v>
      </c>
      <c r="O31" s="29" t="s">
        <v>93</v>
      </c>
    </row>
    <row r="32" spans="1:15" ht="15">
      <c r="A32" s="25">
        <v>26</v>
      </c>
      <c r="B32" s="26">
        <v>22.7</v>
      </c>
      <c r="C32" s="26">
        <v>25.3</v>
      </c>
      <c r="D32" s="26">
        <v>20.7</v>
      </c>
      <c r="E32" s="26">
        <v>94.7</v>
      </c>
      <c r="F32" s="27">
        <v>86</v>
      </c>
      <c r="G32" s="26">
        <v>1.8</v>
      </c>
      <c r="H32" s="29" t="s">
        <v>98</v>
      </c>
      <c r="I32" s="26">
        <v>3.5</v>
      </c>
      <c r="J32" s="29" t="s">
        <v>92</v>
      </c>
      <c r="K32" s="26">
        <v>8.8</v>
      </c>
      <c r="L32" s="26">
        <v>24</v>
      </c>
      <c r="M32" s="26">
        <v>4.3</v>
      </c>
      <c r="N32" s="26">
        <v>0</v>
      </c>
      <c r="O32" s="29" t="s">
        <v>103</v>
      </c>
    </row>
    <row r="33" spans="1:15" ht="15">
      <c r="A33" s="25">
        <v>27</v>
      </c>
      <c r="B33" s="26">
        <v>22.4</v>
      </c>
      <c r="C33" s="26">
        <v>27.8</v>
      </c>
      <c r="D33" s="26">
        <v>20</v>
      </c>
      <c r="E33" s="26">
        <v>89.3</v>
      </c>
      <c r="F33" s="27">
        <v>74</v>
      </c>
      <c r="G33" s="26">
        <v>2.6</v>
      </c>
      <c r="H33" s="29" t="s">
        <v>99</v>
      </c>
      <c r="I33" s="26">
        <v>5.2</v>
      </c>
      <c r="J33" s="29" t="s">
        <v>97</v>
      </c>
      <c r="K33" s="26">
        <v>7.1</v>
      </c>
      <c r="L33" s="26">
        <v>0.5</v>
      </c>
      <c r="M33" s="26">
        <v>18.9</v>
      </c>
      <c r="N33" s="26">
        <v>4.9</v>
      </c>
      <c r="O33" s="29" t="s">
        <v>93</v>
      </c>
    </row>
    <row r="34" spans="1:15" ht="15">
      <c r="A34" s="25">
        <v>28</v>
      </c>
      <c r="B34" s="26">
        <v>25.3</v>
      </c>
      <c r="C34" s="26">
        <v>30.3</v>
      </c>
      <c r="D34" s="26">
        <v>20.7</v>
      </c>
      <c r="E34" s="26">
        <v>81.5</v>
      </c>
      <c r="F34" s="27">
        <v>60</v>
      </c>
      <c r="G34" s="26">
        <v>2.5</v>
      </c>
      <c r="H34" s="29" t="s">
        <v>107</v>
      </c>
      <c r="I34" s="26">
        <v>6.8</v>
      </c>
      <c r="J34" s="29" t="s">
        <v>107</v>
      </c>
      <c r="K34" s="26">
        <v>13.5</v>
      </c>
      <c r="L34" s="26">
        <v>0.5</v>
      </c>
      <c r="M34" s="26">
        <v>16.1</v>
      </c>
      <c r="N34" s="26">
        <v>4.6</v>
      </c>
      <c r="O34" s="29" t="s">
        <v>93</v>
      </c>
    </row>
    <row r="35" spans="1:15" ht="15">
      <c r="A35" s="25">
        <v>29</v>
      </c>
      <c r="B35" s="26">
        <v>26.9</v>
      </c>
      <c r="C35" s="26">
        <v>32.2</v>
      </c>
      <c r="D35" s="26">
        <v>23.6</v>
      </c>
      <c r="E35" s="26">
        <v>79.1</v>
      </c>
      <c r="F35" s="27">
        <v>63</v>
      </c>
      <c r="G35" s="26">
        <v>2</v>
      </c>
      <c r="H35" s="29" t="s">
        <v>107</v>
      </c>
      <c r="I35" s="26">
        <v>4.6</v>
      </c>
      <c r="J35" s="29" t="s">
        <v>92</v>
      </c>
      <c r="K35" s="26">
        <v>8</v>
      </c>
      <c r="L35" s="26">
        <v>0</v>
      </c>
      <c r="M35" s="26">
        <v>19.7</v>
      </c>
      <c r="N35" s="26">
        <v>6.3</v>
      </c>
      <c r="O35" s="29" t="s">
        <v>93</v>
      </c>
    </row>
    <row r="36" spans="1:15" ht="15">
      <c r="A36" s="25">
        <v>30</v>
      </c>
      <c r="B36" s="26">
        <v>27.7</v>
      </c>
      <c r="C36" s="26">
        <v>32.9</v>
      </c>
      <c r="D36" s="26">
        <v>23.8</v>
      </c>
      <c r="E36" s="26">
        <v>76.8</v>
      </c>
      <c r="F36" s="27">
        <v>57</v>
      </c>
      <c r="G36" s="26">
        <v>3.3</v>
      </c>
      <c r="H36" s="29" t="s">
        <v>104</v>
      </c>
      <c r="I36" s="26">
        <v>7.2</v>
      </c>
      <c r="J36" s="29" t="s">
        <v>107</v>
      </c>
      <c r="K36" s="26">
        <v>13.6</v>
      </c>
      <c r="L36" s="30" t="s">
        <v>101</v>
      </c>
      <c r="M36" s="26">
        <v>19.4</v>
      </c>
      <c r="N36" s="26">
        <v>7.7</v>
      </c>
      <c r="O36" s="29" t="s">
        <v>93</v>
      </c>
    </row>
    <row r="37" spans="1:15" ht="15">
      <c r="A37" s="25">
        <v>31</v>
      </c>
      <c r="B37" s="26">
        <v>27.7</v>
      </c>
      <c r="C37" s="26">
        <v>33.7</v>
      </c>
      <c r="D37" s="26">
        <v>24.8</v>
      </c>
      <c r="E37" s="26">
        <v>74.6</v>
      </c>
      <c r="F37" s="27">
        <v>57</v>
      </c>
      <c r="G37" s="26">
        <v>3.2</v>
      </c>
      <c r="H37" s="29" t="s">
        <v>104</v>
      </c>
      <c r="I37" s="26">
        <v>6.4</v>
      </c>
      <c r="J37" s="29" t="s">
        <v>104</v>
      </c>
      <c r="K37" s="26">
        <v>13.3</v>
      </c>
      <c r="L37" s="30" t="s">
        <v>101</v>
      </c>
      <c r="M37" s="26">
        <v>25.7</v>
      </c>
      <c r="N37" s="26">
        <v>11.2</v>
      </c>
      <c r="O37" s="29" t="s">
        <v>93</v>
      </c>
    </row>
    <row r="38" spans="1:15" ht="14.25">
      <c r="A38" s="31" t="s">
        <v>109</v>
      </c>
      <c r="B38" s="32">
        <v>25.2</v>
      </c>
      <c r="C38" s="32">
        <v>30</v>
      </c>
      <c r="D38" s="32">
        <v>21.6</v>
      </c>
      <c r="E38" s="32">
        <v>80.8</v>
      </c>
      <c r="F38" s="33">
        <v>63</v>
      </c>
      <c r="G38" s="32">
        <v>2.4</v>
      </c>
      <c r="H38" s="28"/>
      <c r="I38" s="32">
        <v>5.5</v>
      </c>
      <c r="J38" s="28"/>
      <c r="K38" s="32">
        <v>10.2</v>
      </c>
      <c r="L38" s="32">
        <v>235.5</v>
      </c>
      <c r="M38" s="32">
        <v>606.7</v>
      </c>
      <c r="N38" s="32">
        <v>211.7</v>
      </c>
      <c r="O38" s="34"/>
    </row>
    <row r="39" ht="13.5">
      <c r="B39" s="40">
        <f>AVERAGE(B7:B37)</f>
        <v>25.170967741935485</v>
      </c>
    </row>
    <row r="41" spans="1:4" ht="13.5">
      <c r="A41" t="s">
        <v>110</v>
      </c>
      <c r="D41">
        <f>CORREL(B7:B37,M7:M37)</f>
        <v>0.37243727985259706</v>
      </c>
    </row>
    <row r="67" spans="1:4" ht="13.5">
      <c r="A67" t="s">
        <v>111</v>
      </c>
      <c r="D67">
        <f>CORREL(E7:E37,K7:K37)</f>
        <v>-0.308436244294321</v>
      </c>
    </row>
  </sheetData>
  <mergeCells count="5">
    <mergeCell ref="J5:K5"/>
    <mergeCell ref="A5:A6"/>
    <mergeCell ref="B5:D5"/>
    <mergeCell ref="E5:F5"/>
    <mergeCell ref="H5:I5"/>
  </mergeCells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慶應義塾大学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msyk</dc:creator>
  <cp:keywords/>
  <dc:description/>
  <cp:lastModifiedBy>msyk</cp:lastModifiedBy>
  <dcterms:created xsi:type="dcterms:W3CDTF">2000-11-09T07:46:41Z</dcterms:created>
  <dcterms:modified xsi:type="dcterms:W3CDTF">2000-11-15T15:02:58Z</dcterms:modified>
  <cp:category/>
  <cp:version/>
  <cp:contentType/>
  <cp:contentStatus/>
</cp:coreProperties>
</file>