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6-1" sheetId="1" r:id="rId1"/>
    <sheet name="6-2,4" sheetId="2" r:id="rId2"/>
    <sheet name="6-3" sheetId="3" r:id="rId3"/>
  </sheets>
  <definedNames/>
  <calcPr fullCalcOnLoad="1"/>
</workbook>
</file>

<file path=xl/sharedStrings.xml><?xml version="1.0" encoding="utf-8"?>
<sst xmlns="http://schemas.openxmlformats.org/spreadsheetml/2006/main" count="151" uniqueCount="58">
  <si>
    <t>学籍番号</t>
  </si>
  <si>
    <t>科目1</t>
  </si>
  <si>
    <t>科目2</t>
  </si>
  <si>
    <t>科目3</t>
  </si>
  <si>
    <t>合計</t>
  </si>
  <si>
    <t>順位</t>
  </si>
  <si>
    <t>偏差値</t>
  </si>
  <si>
    <t>平均値</t>
  </si>
  <si>
    <t>標準偏差</t>
  </si>
  <si>
    <t>最高点</t>
  </si>
  <si>
    <t>最低点</t>
  </si>
  <si>
    <t>80点以上の人数</t>
  </si>
  <si>
    <t>80点以上の合計得点</t>
  </si>
  <si>
    <t>80点以上の得点の平均</t>
  </si>
  <si>
    <t>日別の気象観測データ（日立市役所：2000年10月）</t>
  </si>
  <si>
    <t>※単位：気温(℃)、湿度(％)、風速(m/s)、降水量(mm)、日射量（MJ/m2）、日照時間(時間)</t>
  </si>
  <si>
    <t>日</t>
  </si>
  <si>
    <t>気温</t>
  </si>
  <si>
    <t>湿度</t>
  </si>
  <si>
    <t>日平均</t>
  </si>
  <si>
    <t>風速</t>
  </si>
  <si>
    <t>最大十分間風速</t>
  </si>
  <si>
    <t>最大瞬間風速</t>
  </si>
  <si>
    <t>日降</t>
  </si>
  <si>
    <t>水量</t>
  </si>
  <si>
    <t>日射量</t>
  </si>
  <si>
    <t>日照</t>
  </si>
  <si>
    <t>時間</t>
  </si>
  <si>
    <t>天気</t>
  </si>
  <si>
    <t>(12時)</t>
  </si>
  <si>
    <t>最高</t>
  </si>
  <si>
    <t>最低</t>
  </si>
  <si>
    <t>最小</t>
  </si>
  <si>
    <t>風向</t>
  </si>
  <si>
    <t>北北東</t>
  </si>
  <si>
    <t>晴れ</t>
  </si>
  <si>
    <t>曇り</t>
  </si>
  <si>
    <t>北</t>
  </si>
  <si>
    <t>東南東</t>
  </si>
  <si>
    <t>南東</t>
  </si>
  <si>
    <t>-</t>
  </si>
  <si>
    <t>北西</t>
  </si>
  <si>
    <t>快晴</t>
  </si>
  <si>
    <t>南南東</t>
  </si>
  <si>
    <t>西</t>
  </si>
  <si>
    <t>雨</t>
  </si>
  <si>
    <t>北東</t>
  </si>
  <si>
    <t>東北東</t>
  </si>
  <si>
    <t>西北西</t>
  </si>
  <si>
    <t>南</t>
  </si>
  <si>
    <t>南南西</t>
  </si>
  <si>
    <t>西南西</t>
  </si>
  <si>
    <t>北北西</t>
  </si>
  <si>
    <t>その月の平均気温</t>
  </si>
  <si>
    <t>その月の最高気温。また、それは何日か</t>
  </si>
  <si>
    <t>その月の最低気温。また、それは何日か</t>
  </si>
  <si>
    <t>その月の総降水量</t>
  </si>
  <si>
    <t>その月の総日照時間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</si>
</sst>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&quot;日&quot;"/>
  </numFmts>
  <fonts count="10">
    <font>
      <sz val="11"/>
      <name val="ＭＳ Ｐゴシック"/>
      <family val="0"/>
    </font>
    <font>
      <sz val="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right" wrapText="1"/>
    </xf>
    <xf numFmtId="178" fontId="6" fillId="0" borderId="4" xfId="0" applyNumberFormat="1" applyFont="1" applyBorder="1" applyAlignment="1">
      <alignment horizontal="right" wrapText="1"/>
    </xf>
    <xf numFmtId="1" fontId="6" fillId="0" borderId="4" xfId="0" applyNumberFormat="1" applyFont="1" applyBorder="1" applyAlignment="1">
      <alignment horizontal="right" wrapText="1"/>
    </xf>
    <xf numFmtId="178" fontId="7" fillId="0" borderId="4" xfId="0" applyNumberFormat="1" applyFont="1" applyBorder="1" applyAlignment="1">
      <alignment horizontal="center" wrapText="1"/>
    </xf>
    <xf numFmtId="178" fontId="6" fillId="0" borderId="4" xfId="0" applyNumberFormat="1" applyFont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975"/>
          <c:w val="0.9345"/>
          <c:h val="0.9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'6-1'!$I$3:$I$10</c:f>
              <c:strCache>
                <c:ptCount val="1"/>
                <c:pt idx="0">
                  <c:v>190 200 210 220 230 240 250 260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'6-1'!$K$3:$K$10</c:f>
              <c:numCache/>
            </c:numRef>
          </c:val>
        </c:ser>
        <c:axId val="60173207"/>
        <c:axId val="4687952"/>
      </c:bar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173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'6-2,4'!$A$7:$A$37</c:f>
              <c:strCache>
                <c:ptCount val="1"/>
                <c:pt idx="0">
                  <c:v>1 2 3 4 5 6 7 8 9 10 11 12 13 14 15 16 17 18 19 20 21 22 23 24 25 26 27 28 29 30 31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'6-2,4'!$B$7:$B$37</c:f>
              <c:numCache/>
            </c:numRef>
          </c:val>
          <c:smooth val="0"/>
        </c:ser>
        <c:marker val="1"/>
        <c:axId val="42191569"/>
        <c:axId val="44179802"/>
      </c:line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191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12</xdr:row>
      <xdr:rowOff>0</xdr:rowOff>
    </xdr:from>
    <xdr:to>
      <xdr:col>11</xdr:col>
      <xdr:colOff>409575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848350" y="2057400"/>
        <a:ext cx="29908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37</xdr:row>
      <xdr:rowOff>85725</xdr:rowOff>
    </xdr:from>
    <xdr:to>
      <xdr:col>10</xdr:col>
      <xdr:colOff>142875</xdr:colOff>
      <xdr:row>53</xdr:row>
      <xdr:rowOff>9525</xdr:rowOff>
    </xdr:to>
    <xdr:graphicFrame>
      <xdr:nvGraphicFramePr>
        <xdr:cNvPr id="1" name="Chart 5"/>
        <xdr:cNvGraphicFramePr/>
      </xdr:nvGraphicFramePr>
      <xdr:xfrm>
        <a:off x="85725" y="7115175"/>
        <a:ext cx="6915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1" sqref="G21"/>
    </sheetView>
  </sheetViews>
  <sheetFormatPr defaultColWidth="9.00390625" defaultRowHeight="13.5"/>
  <cols>
    <col min="1" max="1" width="20.625" style="0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9000001</v>
      </c>
      <c r="B2">
        <v>69</v>
      </c>
      <c r="C2">
        <v>91</v>
      </c>
      <c r="D2">
        <v>77</v>
      </c>
      <c r="E2">
        <f>SUM(B2:D2)</f>
        <v>237</v>
      </c>
      <c r="F2">
        <f>RANK(E2,$E$2:$E$15)</f>
        <v>8</v>
      </c>
      <c r="G2" s="1">
        <f>((E2-$E$16)/$E$17)*10+50</f>
        <v>50.833594676644346</v>
      </c>
    </row>
    <row r="3" spans="1:11" ht="13.5">
      <c r="A3">
        <v>9000002</v>
      </c>
      <c r="B3">
        <v>82</v>
      </c>
      <c r="C3">
        <v>77</v>
      </c>
      <c r="D3">
        <v>95</v>
      </c>
      <c r="E3">
        <f aca="true" t="shared" si="0" ref="E3:E15">SUM(B3:D3)</f>
        <v>254</v>
      </c>
      <c r="F3">
        <f aca="true" t="shared" si="1" ref="F3:F15">RANK(E3,$E$2:$E$15)</f>
        <v>4</v>
      </c>
      <c r="G3" s="1">
        <f aca="true" t="shared" si="2" ref="G3:G15">((E3-$E$16)/$E$17)*10+50</f>
        <v>59.10007522003409</v>
      </c>
      <c r="I3">
        <v>190</v>
      </c>
      <c r="J3">
        <f>COUNTIF($E$2:$E$15,"&lt;"&amp;I3)</f>
        <v>0</v>
      </c>
      <c r="K3">
        <f>J4-J3</f>
        <v>1</v>
      </c>
    </row>
    <row r="4" spans="1:11" ht="13.5">
      <c r="A4">
        <v>9000003</v>
      </c>
      <c r="B4">
        <v>86</v>
      </c>
      <c r="C4">
        <v>91</v>
      </c>
      <c r="D4">
        <v>85</v>
      </c>
      <c r="E4">
        <f t="shared" si="0"/>
        <v>262</v>
      </c>
      <c r="F4">
        <f t="shared" si="1"/>
        <v>1</v>
      </c>
      <c r="G4" s="1">
        <f t="shared" si="2"/>
        <v>62.99018371104103</v>
      </c>
      <c r="I4">
        <v>200</v>
      </c>
      <c r="J4">
        <f aca="true" t="shared" si="3" ref="J4:J11">COUNTIF($E$2:$E$15,"&lt;"&amp;I4)</f>
        <v>1</v>
      </c>
      <c r="K4">
        <f aca="true" t="shared" si="4" ref="K4:K11">J5-J4</f>
        <v>1</v>
      </c>
    </row>
    <row r="5" spans="1:11" ht="13.5">
      <c r="A5">
        <v>9000004</v>
      </c>
      <c r="B5">
        <v>73</v>
      </c>
      <c r="C5">
        <v>76</v>
      </c>
      <c r="D5">
        <v>85</v>
      </c>
      <c r="E5">
        <f t="shared" si="0"/>
        <v>234</v>
      </c>
      <c r="F5">
        <f t="shared" si="1"/>
        <v>9</v>
      </c>
      <c r="G5" s="1">
        <f t="shared" si="2"/>
        <v>49.374803992516746</v>
      </c>
      <c r="I5">
        <v>210</v>
      </c>
      <c r="J5">
        <f t="shared" si="3"/>
        <v>2</v>
      </c>
      <c r="K5">
        <f t="shared" si="4"/>
        <v>2</v>
      </c>
    </row>
    <row r="6" spans="1:11" ht="13.5">
      <c r="A6">
        <v>9000005</v>
      </c>
      <c r="B6">
        <v>70</v>
      </c>
      <c r="C6">
        <v>78</v>
      </c>
      <c r="D6">
        <v>67</v>
      </c>
      <c r="E6">
        <f t="shared" si="0"/>
        <v>215</v>
      </c>
      <c r="F6">
        <f t="shared" si="1"/>
        <v>12</v>
      </c>
      <c r="G6" s="1">
        <f t="shared" si="2"/>
        <v>40.13579632637527</v>
      </c>
      <c r="I6">
        <v>220</v>
      </c>
      <c r="J6">
        <f t="shared" si="3"/>
        <v>4</v>
      </c>
      <c r="K6">
        <f t="shared" si="4"/>
        <v>1</v>
      </c>
    </row>
    <row r="7" spans="1:11" ht="13.5">
      <c r="A7">
        <v>9000006</v>
      </c>
      <c r="B7">
        <v>83</v>
      </c>
      <c r="C7">
        <v>96</v>
      </c>
      <c r="D7">
        <v>79</v>
      </c>
      <c r="E7">
        <f t="shared" si="0"/>
        <v>258</v>
      </c>
      <c r="F7">
        <f t="shared" si="1"/>
        <v>2</v>
      </c>
      <c r="G7" s="1">
        <f t="shared" si="2"/>
        <v>61.045129465537556</v>
      </c>
      <c r="I7">
        <v>230</v>
      </c>
      <c r="J7">
        <f t="shared" si="3"/>
        <v>5</v>
      </c>
      <c r="K7">
        <f t="shared" si="4"/>
        <v>3</v>
      </c>
    </row>
    <row r="8" spans="1:11" ht="13.5">
      <c r="A8">
        <v>9000007</v>
      </c>
      <c r="B8">
        <v>90</v>
      </c>
      <c r="C8">
        <v>65</v>
      </c>
      <c r="D8">
        <v>72</v>
      </c>
      <c r="E8">
        <f t="shared" si="0"/>
        <v>227</v>
      </c>
      <c r="F8">
        <f t="shared" si="1"/>
        <v>10</v>
      </c>
      <c r="G8" s="1">
        <f t="shared" si="2"/>
        <v>45.970959062885676</v>
      </c>
      <c r="I8">
        <v>240</v>
      </c>
      <c r="J8">
        <f t="shared" si="3"/>
        <v>8</v>
      </c>
      <c r="K8">
        <f t="shared" si="4"/>
        <v>2</v>
      </c>
    </row>
    <row r="9" spans="1:11" ht="13.5">
      <c r="A9">
        <v>9000008</v>
      </c>
      <c r="B9">
        <v>85</v>
      </c>
      <c r="C9">
        <v>55</v>
      </c>
      <c r="D9">
        <v>55</v>
      </c>
      <c r="E9">
        <f t="shared" si="0"/>
        <v>195</v>
      </c>
      <c r="F9">
        <f t="shared" si="1"/>
        <v>14</v>
      </c>
      <c r="G9" s="1">
        <f t="shared" si="2"/>
        <v>30.410525098857924</v>
      </c>
      <c r="I9">
        <v>250</v>
      </c>
      <c r="J9">
        <f t="shared" si="3"/>
        <v>10</v>
      </c>
      <c r="K9">
        <f t="shared" si="4"/>
        <v>3</v>
      </c>
    </row>
    <row r="10" spans="1:11" ht="13.5">
      <c r="A10">
        <v>9000009</v>
      </c>
      <c r="B10">
        <v>84</v>
      </c>
      <c r="C10">
        <v>80</v>
      </c>
      <c r="D10">
        <v>85</v>
      </c>
      <c r="E10">
        <f t="shared" si="0"/>
        <v>249</v>
      </c>
      <c r="F10">
        <f t="shared" si="1"/>
        <v>5</v>
      </c>
      <c r="G10" s="1">
        <f t="shared" si="2"/>
        <v>56.66875741315475</v>
      </c>
      <c r="I10">
        <v>260</v>
      </c>
      <c r="J10">
        <f t="shared" si="3"/>
        <v>13</v>
      </c>
      <c r="K10">
        <f t="shared" si="4"/>
        <v>1</v>
      </c>
    </row>
    <row r="11" spans="1:10" ht="13.5">
      <c r="A11">
        <v>9000010</v>
      </c>
      <c r="B11">
        <v>56</v>
      </c>
      <c r="C11">
        <v>92</v>
      </c>
      <c r="D11">
        <v>55</v>
      </c>
      <c r="E11">
        <f t="shared" si="0"/>
        <v>203</v>
      </c>
      <c r="F11">
        <f t="shared" si="1"/>
        <v>13</v>
      </c>
      <c r="G11" s="1">
        <f t="shared" si="2"/>
        <v>34.30063358986486</v>
      </c>
      <c r="I11">
        <v>270</v>
      </c>
      <c r="J11">
        <f t="shared" si="3"/>
        <v>14</v>
      </c>
    </row>
    <row r="12" spans="1:7" ht="13.5">
      <c r="A12">
        <v>9000011</v>
      </c>
      <c r="B12">
        <v>79</v>
      </c>
      <c r="C12">
        <v>63</v>
      </c>
      <c r="D12">
        <v>74</v>
      </c>
      <c r="E12">
        <f t="shared" si="0"/>
        <v>216</v>
      </c>
      <c r="F12">
        <f t="shared" si="1"/>
        <v>11</v>
      </c>
      <c r="G12" s="1">
        <f t="shared" si="2"/>
        <v>40.622059887751135</v>
      </c>
    </row>
    <row r="13" spans="1:7" ht="13.5">
      <c r="A13">
        <v>9000012</v>
      </c>
      <c r="B13">
        <v>79</v>
      </c>
      <c r="C13">
        <v>80</v>
      </c>
      <c r="D13">
        <v>90</v>
      </c>
      <c r="E13">
        <f t="shared" si="0"/>
        <v>249</v>
      </c>
      <c r="F13">
        <f t="shared" si="1"/>
        <v>5</v>
      </c>
      <c r="G13" s="1">
        <f t="shared" si="2"/>
        <v>56.66875741315475</v>
      </c>
    </row>
    <row r="14" spans="1:7" ht="13.5">
      <c r="A14">
        <v>9000013</v>
      </c>
      <c r="B14">
        <v>76</v>
      </c>
      <c r="C14">
        <v>76</v>
      </c>
      <c r="D14">
        <v>87</v>
      </c>
      <c r="E14">
        <f t="shared" si="0"/>
        <v>239</v>
      </c>
      <c r="F14">
        <f t="shared" si="1"/>
        <v>7</v>
      </c>
      <c r="G14" s="1">
        <f t="shared" si="2"/>
        <v>51.80612179939608</v>
      </c>
    </row>
    <row r="15" spans="1:7" ht="14.25" thickBot="1">
      <c r="A15" s="2">
        <v>9000014</v>
      </c>
      <c r="B15" s="2">
        <v>87</v>
      </c>
      <c r="C15" s="2">
        <v>85</v>
      </c>
      <c r="D15" s="2">
        <v>84</v>
      </c>
      <c r="E15" s="2">
        <f t="shared" si="0"/>
        <v>256</v>
      </c>
      <c r="F15" s="2">
        <f t="shared" si="1"/>
        <v>3</v>
      </c>
      <c r="G15" s="3">
        <f t="shared" si="2"/>
        <v>60.07260234278583</v>
      </c>
    </row>
    <row r="16" spans="1:5" ht="13.5">
      <c r="A16" t="s">
        <v>7</v>
      </c>
      <c r="B16">
        <f>AVERAGE(B2:B15)</f>
        <v>78.5</v>
      </c>
      <c r="C16">
        <f>AVERAGE(C2:C15)</f>
        <v>78.92857142857143</v>
      </c>
      <c r="D16">
        <f>AVERAGE(D2:D15)</f>
        <v>77.85714285714286</v>
      </c>
      <c r="E16">
        <f>AVERAGE(E2:E15)</f>
        <v>235.28571428571428</v>
      </c>
    </row>
    <row r="17" spans="1:5" ht="13.5">
      <c r="A17" t="s">
        <v>8</v>
      </c>
      <c r="B17">
        <f>STDEVP(B2:B15)</f>
        <v>8.748469253858888</v>
      </c>
      <c r="C17">
        <f>STDEVP(C2:C15)</f>
        <v>11.448420263539083</v>
      </c>
      <c r="D17">
        <f>STDEVP(D2:D15)</f>
        <v>11.740389035031061</v>
      </c>
      <c r="E17">
        <f>STDEVP(E2:E15)</f>
        <v>20.564979147738974</v>
      </c>
    </row>
    <row r="18" spans="1:5" ht="13.5">
      <c r="A18" t="s">
        <v>9</v>
      </c>
      <c r="B18">
        <f>MAX(B2:B15)</f>
        <v>90</v>
      </c>
      <c r="C18">
        <f>MAX(C2:C15)</f>
        <v>96</v>
      </c>
      <c r="D18">
        <f>MAX(D2:D15)</f>
        <v>95</v>
      </c>
      <c r="E18">
        <f>MAX(E2:E15)</f>
        <v>262</v>
      </c>
    </row>
    <row r="19" spans="1:5" ht="13.5">
      <c r="A19" t="s">
        <v>10</v>
      </c>
      <c r="B19">
        <f>MIN(B2:B15)</f>
        <v>56</v>
      </c>
      <c r="C19">
        <f>MIN(C2:C15)</f>
        <v>55</v>
      </c>
      <c r="D19">
        <f>MIN(D2:D15)</f>
        <v>55</v>
      </c>
      <c r="E19">
        <f>MIN(E2:E15)</f>
        <v>195</v>
      </c>
    </row>
    <row r="20" spans="1:5" ht="13.5">
      <c r="A20" t="s">
        <v>11</v>
      </c>
      <c r="B20">
        <f>COUNTIF(B2:B15,"&gt;=80")</f>
        <v>7</v>
      </c>
      <c r="C20">
        <f>COUNTIF(C2:C15,"&gt;=80")</f>
        <v>7</v>
      </c>
      <c r="D20">
        <f>COUNTIF(D2:D15,"&gt;=80")</f>
        <v>7</v>
      </c>
      <c r="E20">
        <f>COUNTIF(E2:E15,"&gt;=80")</f>
        <v>14</v>
      </c>
    </row>
    <row r="21" spans="1:5" ht="13.5">
      <c r="A21" t="s">
        <v>12</v>
      </c>
      <c r="B21">
        <f>SUMIF(B2:B15,"&gt;=80")</f>
        <v>597</v>
      </c>
      <c r="C21">
        <f>SUMIF(C2:C15,"&gt;=80")</f>
        <v>615</v>
      </c>
      <c r="D21">
        <f>SUMIF(D2:D15,"&gt;=80")</f>
        <v>611</v>
      </c>
      <c r="E21">
        <f>SUMIF(E2:E15,"&gt;=80")</f>
        <v>3294</v>
      </c>
    </row>
    <row r="22" spans="1:5" ht="13.5">
      <c r="A22" t="s">
        <v>13</v>
      </c>
      <c r="B22">
        <f>B21/B20</f>
        <v>85.28571428571429</v>
      </c>
      <c r="C22">
        <f>C21/C20</f>
        <v>87.85714285714286</v>
      </c>
      <c r="D22">
        <f>D21/D20</f>
        <v>87.28571428571429</v>
      </c>
      <c r="E22">
        <f>E21/E20</f>
        <v>235.28571428571428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6">
      <selection activeCell="M41" sqref="M41"/>
    </sheetView>
  </sheetViews>
  <sheetFormatPr defaultColWidth="9.00390625" defaultRowHeight="13.5"/>
  <sheetData>
    <row r="1" ht="21">
      <c r="A1" s="4" t="s">
        <v>14</v>
      </c>
    </row>
    <row r="2" ht="13.5">
      <c r="A2" s="5"/>
    </row>
    <row r="3" ht="13.5">
      <c r="A3" s="5" t="s">
        <v>15</v>
      </c>
    </row>
    <row r="5" spans="1:15" ht="13.5" customHeight="1">
      <c r="A5" s="14" t="s">
        <v>16</v>
      </c>
      <c r="B5" s="16" t="s">
        <v>17</v>
      </c>
      <c r="C5" s="17"/>
      <c r="D5" s="18"/>
      <c r="E5" s="16" t="s">
        <v>18</v>
      </c>
      <c r="F5" s="18"/>
      <c r="G5" s="6" t="s">
        <v>19</v>
      </c>
      <c r="H5" s="16" t="s">
        <v>21</v>
      </c>
      <c r="I5" s="18"/>
      <c r="J5" s="16" t="s">
        <v>22</v>
      </c>
      <c r="K5" s="18"/>
      <c r="L5" s="6" t="s">
        <v>23</v>
      </c>
      <c r="M5" s="14" t="s">
        <v>25</v>
      </c>
      <c r="N5" s="6" t="s">
        <v>26</v>
      </c>
      <c r="O5" s="6" t="s">
        <v>28</v>
      </c>
    </row>
    <row r="6" spans="1:15" ht="13.5">
      <c r="A6" s="15"/>
      <c r="B6" s="8" t="s">
        <v>19</v>
      </c>
      <c r="C6" s="8" t="s">
        <v>30</v>
      </c>
      <c r="D6" s="8" t="s">
        <v>31</v>
      </c>
      <c r="E6" s="8" t="s">
        <v>19</v>
      </c>
      <c r="F6" s="8" t="s">
        <v>32</v>
      </c>
      <c r="G6" s="7" t="s">
        <v>20</v>
      </c>
      <c r="H6" s="8" t="s">
        <v>33</v>
      </c>
      <c r="I6" s="8" t="s">
        <v>20</v>
      </c>
      <c r="J6" s="8" t="s">
        <v>33</v>
      </c>
      <c r="K6" s="8" t="s">
        <v>20</v>
      </c>
      <c r="L6" s="7" t="s">
        <v>24</v>
      </c>
      <c r="M6" s="15"/>
      <c r="N6" s="7" t="s">
        <v>27</v>
      </c>
      <c r="O6" s="7" t="s">
        <v>29</v>
      </c>
    </row>
    <row r="7" spans="1:15" ht="15">
      <c r="A7" s="9">
        <v>1</v>
      </c>
      <c r="B7" s="10">
        <v>20.3</v>
      </c>
      <c r="C7" s="10">
        <v>25.3</v>
      </c>
      <c r="D7" s="10">
        <v>18</v>
      </c>
      <c r="E7" s="10">
        <v>83.1</v>
      </c>
      <c r="F7" s="11">
        <v>62</v>
      </c>
      <c r="G7" s="10">
        <v>3.4</v>
      </c>
      <c r="H7" s="12" t="s">
        <v>34</v>
      </c>
      <c r="I7" s="10">
        <v>7.2</v>
      </c>
      <c r="J7" s="12" t="s">
        <v>34</v>
      </c>
      <c r="K7" s="10">
        <v>15</v>
      </c>
      <c r="L7" s="10">
        <v>5.5</v>
      </c>
      <c r="M7" s="10">
        <v>15</v>
      </c>
      <c r="N7" s="10">
        <v>7</v>
      </c>
      <c r="O7" s="12" t="s">
        <v>35</v>
      </c>
    </row>
    <row r="8" spans="1:15" ht="15">
      <c r="A8" s="9">
        <v>2</v>
      </c>
      <c r="B8" s="10">
        <v>19.4</v>
      </c>
      <c r="C8" s="10">
        <v>22.8</v>
      </c>
      <c r="D8" s="10">
        <v>17.5</v>
      </c>
      <c r="E8" s="10">
        <v>87.6</v>
      </c>
      <c r="F8" s="11">
        <v>71</v>
      </c>
      <c r="G8" s="10">
        <v>2.6</v>
      </c>
      <c r="H8" s="12" t="s">
        <v>34</v>
      </c>
      <c r="I8" s="10">
        <v>4.7</v>
      </c>
      <c r="J8" s="12" t="s">
        <v>34</v>
      </c>
      <c r="K8" s="10">
        <v>7.6</v>
      </c>
      <c r="L8" s="10">
        <v>14</v>
      </c>
      <c r="M8" s="10">
        <v>5.7</v>
      </c>
      <c r="N8" s="10">
        <v>1.4</v>
      </c>
      <c r="O8" s="12" t="s">
        <v>36</v>
      </c>
    </row>
    <row r="9" spans="1:15" ht="15">
      <c r="A9" s="9">
        <v>3</v>
      </c>
      <c r="B9" s="10">
        <v>19.1</v>
      </c>
      <c r="C9" s="10">
        <v>24.3</v>
      </c>
      <c r="D9" s="10">
        <v>16.3</v>
      </c>
      <c r="E9" s="10">
        <v>92.3</v>
      </c>
      <c r="F9" s="11">
        <v>77</v>
      </c>
      <c r="G9" s="10">
        <v>1.9</v>
      </c>
      <c r="H9" s="12" t="s">
        <v>34</v>
      </c>
      <c r="I9" s="10">
        <v>3.7</v>
      </c>
      <c r="J9" s="12" t="s">
        <v>37</v>
      </c>
      <c r="K9" s="10">
        <v>7.1</v>
      </c>
      <c r="L9" s="10">
        <v>24</v>
      </c>
      <c r="M9" s="10">
        <v>7.8</v>
      </c>
      <c r="N9" s="10">
        <v>2.2</v>
      </c>
      <c r="O9" s="12" t="s">
        <v>36</v>
      </c>
    </row>
    <row r="10" spans="1:15" ht="15">
      <c r="A10" s="9">
        <v>4</v>
      </c>
      <c r="B10" s="10">
        <v>20</v>
      </c>
      <c r="C10" s="10">
        <v>24.4</v>
      </c>
      <c r="D10" s="10">
        <v>16.5</v>
      </c>
      <c r="E10" s="10">
        <v>79.8</v>
      </c>
      <c r="F10" s="11">
        <v>57</v>
      </c>
      <c r="G10" s="10">
        <v>1.6</v>
      </c>
      <c r="H10" s="12" t="s">
        <v>38</v>
      </c>
      <c r="I10" s="10">
        <v>3.2</v>
      </c>
      <c r="J10" s="12" t="s">
        <v>39</v>
      </c>
      <c r="K10" s="10">
        <v>5.4</v>
      </c>
      <c r="L10" s="13" t="s">
        <v>40</v>
      </c>
      <c r="M10" s="10">
        <v>9.9</v>
      </c>
      <c r="N10" s="10">
        <v>3</v>
      </c>
      <c r="O10" s="12" t="s">
        <v>36</v>
      </c>
    </row>
    <row r="11" spans="1:15" ht="15">
      <c r="A11" s="9">
        <v>5</v>
      </c>
      <c r="B11" s="10">
        <v>18.9</v>
      </c>
      <c r="C11" s="10">
        <v>22</v>
      </c>
      <c r="D11" s="10">
        <v>17.5</v>
      </c>
      <c r="E11" s="10">
        <v>73.6</v>
      </c>
      <c r="F11" s="11">
        <v>61</v>
      </c>
      <c r="G11" s="10">
        <v>3.5</v>
      </c>
      <c r="H11" s="12" t="s">
        <v>34</v>
      </c>
      <c r="I11" s="10">
        <v>5.6</v>
      </c>
      <c r="J11" s="12" t="s">
        <v>34</v>
      </c>
      <c r="K11" s="10">
        <v>10.5</v>
      </c>
      <c r="L11" s="13" t="s">
        <v>40</v>
      </c>
      <c r="M11" s="10">
        <v>8.3</v>
      </c>
      <c r="N11" s="10">
        <v>2.6</v>
      </c>
      <c r="O11" s="12" t="s">
        <v>36</v>
      </c>
    </row>
    <row r="12" spans="1:15" ht="15">
      <c r="A12" s="9">
        <v>6</v>
      </c>
      <c r="B12" s="10">
        <v>19.8</v>
      </c>
      <c r="C12" s="10">
        <v>24.2</v>
      </c>
      <c r="D12" s="10">
        <v>16.9</v>
      </c>
      <c r="E12" s="10">
        <v>70.3</v>
      </c>
      <c r="F12" s="11">
        <v>52</v>
      </c>
      <c r="G12" s="10">
        <v>3.6</v>
      </c>
      <c r="H12" s="12" t="s">
        <v>34</v>
      </c>
      <c r="I12" s="10">
        <v>6.9</v>
      </c>
      <c r="J12" s="12" t="s">
        <v>34</v>
      </c>
      <c r="K12" s="10">
        <v>12.6</v>
      </c>
      <c r="L12" s="13" t="s">
        <v>40</v>
      </c>
      <c r="M12" s="10">
        <v>13.7</v>
      </c>
      <c r="N12" s="10">
        <v>7.3</v>
      </c>
      <c r="O12" s="12" t="s">
        <v>35</v>
      </c>
    </row>
    <row r="13" spans="1:15" ht="15">
      <c r="A13" s="9">
        <v>7</v>
      </c>
      <c r="B13" s="10">
        <v>17.8</v>
      </c>
      <c r="C13" s="10">
        <v>22.9</v>
      </c>
      <c r="D13" s="10">
        <v>13.9</v>
      </c>
      <c r="E13" s="10">
        <v>65.1</v>
      </c>
      <c r="F13" s="11">
        <v>43</v>
      </c>
      <c r="G13" s="10">
        <v>2.8</v>
      </c>
      <c r="H13" s="12" t="s">
        <v>41</v>
      </c>
      <c r="I13" s="10">
        <v>5.9</v>
      </c>
      <c r="J13" s="12" t="s">
        <v>41</v>
      </c>
      <c r="K13" s="10">
        <v>11.9</v>
      </c>
      <c r="L13" s="13" t="s">
        <v>40</v>
      </c>
      <c r="M13" s="10">
        <v>19</v>
      </c>
      <c r="N13" s="10">
        <v>10.6</v>
      </c>
      <c r="O13" s="12" t="s">
        <v>42</v>
      </c>
    </row>
    <row r="14" spans="1:15" ht="15">
      <c r="A14" s="9">
        <v>8</v>
      </c>
      <c r="B14" s="10">
        <v>17.4</v>
      </c>
      <c r="C14" s="10">
        <v>21.2</v>
      </c>
      <c r="D14" s="10">
        <v>13.1</v>
      </c>
      <c r="E14" s="10">
        <v>76.4</v>
      </c>
      <c r="F14" s="11">
        <v>59</v>
      </c>
      <c r="G14" s="10">
        <v>1.7</v>
      </c>
      <c r="H14" s="12" t="s">
        <v>43</v>
      </c>
      <c r="I14" s="10">
        <v>2.7</v>
      </c>
      <c r="J14" s="12" t="s">
        <v>43</v>
      </c>
      <c r="K14" s="10">
        <v>4.7</v>
      </c>
      <c r="L14" s="13" t="s">
        <v>40</v>
      </c>
      <c r="M14" s="10">
        <v>8.4</v>
      </c>
      <c r="N14" s="10">
        <v>3.7</v>
      </c>
      <c r="O14" s="12" t="s">
        <v>36</v>
      </c>
    </row>
    <row r="15" spans="1:15" ht="15">
      <c r="A15" s="9">
        <v>9</v>
      </c>
      <c r="B15" s="10">
        <v>18.7</v>
      </c>
      <c r="C15" s="10">
        <v>20.5</v>
      </c>
      <c r="D15" s="10">
        <v>16.5</v>
      </c>
      <c r="E15" s="10">
        <v>91.3</v>
      </c>
      <c r="F15" s="11">
        <v>75</v>
      </c>
      <c r="G15" s="10">
        <v>1.5</v>
      </c>
      <c r="H15" s="12" t="s">
        <v>44</v>
      </c>
      <c r="I15" s="10">
        <v>4.3</v>
      </c>
      <c r="J15" s="12" t="s">
        <v>44</v>
      </c>
      <c r="K15" s="10">
        <v>6.8</v>
      </c>
      <c r="L15" s="10">
        <v>6</v>
      </c>
      <c r="M15" s="10">
        <v>1.9</v>
      </c>
      <c r="N15" s="10">
        <v>0</v>
      </c>
      <c r="O15" s="12" t="s">
        <v>45</v>
      </c>
    </row>
    <row r="16" spans="1:15" ht="15">
      <c r="A16" s="9">
        <v>10</v>
      </c>
      <c r="B16" s="10">
        <v>19.5</v>
      </c>
      <c r="C16" s="10">
        <v>25</v>
      </c>
      <c r="D16" s="10">
        <v>16.3</v>
      </c>
      <c r="E16" s="10">
        <v>82.9</v>
      </c>
      <c r="F16" s="11">
        <v>54</v>
      </c>
      <c r="G16" s="10">
        <v>2.3</v>
      </c>
      <c r="H16" s="12" t="s">
        <v>46</v>
      </c>
      <c r="I16" s="10">
        <v>5.6</v>
      </c>
      <c r="J16" s="12" t="s">
        <v>34</v>
      </c>
      <c r="K16" s="10">
        <v>10</v>
      </c>
      <c r="L16" s="10">
        <v>0</v>
      </c>
      <c r="M16" s="10">
        <v>14.3</v>
      </c>
      <c r="N16" s="10">
        <v>6.4</v>
      </c>
      <c r="O16" s="12" t="s">
        <v>35</v>
      </c>
    </row>
    <row r="17" spans="1:15" ht="15">
      <c r="A17" s="9">
        <v>11</v>
      </c>
      <c r="B17" s="10">
        <v>20.1</v>
      </c>
      <c r="C17" s="10">
        <v>25.4</v>
      </c>
      <c r="D17" s="10">
        <v>16.6</v>
      </c>
      <c r="E17" s="10">
        <v>81.2</v>
      </c>
      <c r="F17" s="11">
        <v>57</v>
      </c>
      <c r="G17" s="10">
        <v>1.5</v>
      </c>
      <c r="H17" s="12" t="s">
        <v>43</v>
      </c>
      <c r="I17" s="10">
        <v>3.3</v>
      </c>
      <c r="J17" s="12" t="s">
        <v>43</v>
      </c>
      <c r="K17" s="10">
        <v>6.6</v>
      </c>
      <c r="L17" s="13" t="s">
        <v>40</v>
      </c>
      <c r="M17" s="10">
        <v>15.3</v>
      </c>
      <c r="N17" s="10">
        <v>8</v>
      </c>
      <c r="O17" s="12" t="s">
        <v>35</v>
      </c>
    </row>
    <row r="18" spans="1:15" ht="15">
      <c r="A18" s="9">
        <v>12</v>
      </c>
      <c r="B18" s="10">
        <v>20.7</v>
      </c>
      <c r="C18" s="10">
        <v>26.4</v>
      </c>
      <c r="D18" s="10">
        <v>16.3</v>
      </c>
      <c r="E18" s="10">
        <v>78</v>
      </c>
      <c r="F18" s="11">
        <v>58</v>
      </c>
      <c r="G18" s="10">
        <v>2.8</v>
      </c>
      <c r="H18" s="12" t="s">
        <v>34</v>
      </c>
      <c r="I18" s="10">
        <v>7.5</v>
      </c>
      <c r="J18" s="12" t="s">
        <v>46</v>
      </c>
      <c r="K18" s="10">
        <v>14.8</v>
      </c>
      <c r="L18" s="13" t="s">
        <v>40</v>
      </c>
      <c r="M18" s="10">
        <v>15.2</v>
      </c>
      <c r="N18" s="10">
        <v>8.8</v>
      </c>
      <c r="O18" s="12" t="s">
        <v>42</v>
      </c>
    </row>
    <row r="19" spans="1:15" ht="15">
      <c r="A19" s="9">
        <v>13</v>
      </c>
      <c r="B19" s="10">
        <v>16.3</v>
      </c>
      <c r="C19" s="10">
        <v>18.7</v>
      </c>
      <c r="D19" s="10">
        <v>13.6</v>
      </c>
      <c r="E19" s="10">
        <v>70.8</v>
      </c>
      <c r="F19" s="11">
        <v>57</v>
      </c>
      <c r="G19" s="10">
        <v>2.4</v>
      </c>
      <c r="H19" s="12" t="s">
        <v>34</v>
      </c>
      <c r="I19" s="10">
        <v>4.3</v>
      </c>
      <c r="J19" s="12" t="s">
        <v>46</v>
      </c>
      <c r="K19" s="10">
        <v>7.5</v>
      </c>
      <c r="L19" s="10">
        <v>0</v>
      </c>
      <c r="M19" s="10">
        <v>5.2</v>
      </c>
      <c r="N19" s="10">
        <v>0</v>
      </c>
      <c r="O19" s="12" t="s">
        <v>36</v>
      </c>
    </row>
    <row r="20" spans="1:15" ht="15">
      <c r="A20" s="9">
        <v>14</v>
      </c>
      <c r="B20" s="10">
        <v>18.6</v>
      </c>
      <c r="C20" s="10">
        <v>25.1</v>
      </c>
      <c r="D20" s="10">
        <v>14.8</v>
      </c>
      <c r="E20" s="10">
        <v>63.9</v>
      </c>
      <c r="F20" s="11">
        <v>39</v>
      </c>
      <c r="G20" s="10">
        <v>3.2</v>
      </c>
      <c r="H20" s="12" t="s">
        <v>47</v>
      </c>
      <c r="I20" s="10">
        <v>5.8</v>
      </c>
      <c r="J20" s="12" t="s">
        <v>46</v>
      </c>
      <c r="K20" s="10">
        <v>10.7</v>
      </c>
      <c r="L20" s="13" t="s">
        <v>40</v>
      </c>
      <c r="M20" s="10">
        <v>16.6</v>
      </c>
      <c r="N20" s="10">
        <v>7.6</v>
      </c>
      <c r="O20" s="12" t="s">
        <v>42</v>
      </c>
    </row>
    <row r="21" spans="1:15" ht="15">
      <c r="A21" s="9">
        <v>15</v>
      </c>
      <c r="B21" s="10">
        <v>17.7</v>
      </c>
      <c r="C21" s="10">
        <v>21.6</v>
      </c>
      <c r="D21" s="10">
        <v>15.8</v>
      </c>
      <c r="E21" s="10">
        <v>75.6</v>
      </c>
      <c r="F21" s="11">
        <v>61</v>
      </c>
      <c r="G21" s="10">
        <v>1.8</v>
      </c>
      <c r="H21" s="12" t="s">
        <v>34</v>
      </c>
      <c r="I21" s="10">
        <v>3.2</v>
      </c>
      <c r="J21" s="12" t="s">
        <v>34</v>
      </c>
      <c r="K21" s="10">
        <v>6.1</v>
      </c>
      <c r="L21" s="10">
        <v>0</v>
      </c>
      <c r="M21" s="10">
        <v>7.5</v>
      </c>
      <c r="N21" s="10">
        <v>1.1</v>
      </c>
      <c r="O21" s="12" t="s">
        <v>36</v>
      </c>
    </row>
    <row r="22" spans="1:15" ht="15">
      <c r="A22" s="9">
        <v>16</v>
      </c>
      <c r="B22" s="10">
        <v>16.9</v>
      </c>
      <c r="C22" s="10">
        <v>21.4</v>
      </c>
      <c r="D22" s="10">
        <v>13.7</v>
      </c>
      <c r="E22" s="10">
        <v>71.3</v>
      </c>
      <c r="F22" s="11">
        <v>52</v>
      </c>
      <c r="G22" s="10">
        <v>3.1</v>
      </c>
      <c r="H22" s="12" t="s">
        <v>34</v>
      </c>
      <c r="I22" s="10">
        <v>6.1</v>
      </c>
      <c r="J22" s="12" t="s">
        <v>46</v>
      </c>
      <c r="K22" s="10">
        <v>10.5</v>
      </c>
      <c r="L22" s="13" t="s">
        <v>40</v>
      </c>
      <c r="M22" s="10">
        <v>14.9</v>
      </c>
      <c r="N22" s="10">
        <v>9.4</v>
      </c>
      <c r="O22" s="12" t="s">
        <v>35</v>
      </c>
    </row>
    <row r="23" spans="1:15" ht="15">
      <c r="A23" s="9">
        <v>17</v>
      </c>
      <c r="B23" s="10">
        <v>17.8</v>
      </c>
      <c r="C23" s="10">
        <v>21</v>
      </c>
      <c r="D23" s="10">
        <v>14.6</v>
      </c>
      <c r="E23" s="10">
        <v>78.4</v>
      </c>
      <c r="F23" s="11">
        <v>64</v>
      </c>
      <c r="G23" s="10">
        <v>1.8</v>
      </c>
      <c r="H23" s="12" t="s">
        <v>34</v>
      </c>
      <c r="I23" s="10">
        <v>3.7</v>
      </c>
      <c r="J23" s="12" t="s">
        <v>34</v>
      </c>
      <c r="K23" s="10">
        <v>6.8</v>
      </c>
      <c r="L23" s="10">
        <v>0</v>
      </c>
      <c r="M23" s="10">
        <v>6.9</v>
      </c>
      <c r="N23" s="10">
        <v>1.4</v>
      </c>
      <c r="O23" s="12" t="s">
        <v>36</v>
      </c>
    </row>
    <row r="24" spans="1:15" ht="15">
      <c r="A24" s="9">
        <v>18</v>
      </c>
      <c r="B24" s="10">
        <v>16.2</v>
      </c>
      <c r="C24" s="10">
        <v>20.2</v>
      </c>
      <c r="D24" s="10">
        <v>8.9</v>
      </c>
      <c r="E24" s="10">
        <v>61.7</v>
      </c>
      <c r="F24" s="11">
        <v>40</v>
      </c>
      <c r="G24" s="10">
        <v>2.1</v>
      </c>
      <c r="H24" s="12" t="s">
        <v>48</v>
      </c>
      <c r="I24" s="10">
        <v>6.8</v>
      </c>
      <c r="J24" s="12" t="s">
        <v>48</v>
      </c>
      <c r="K24" s="10">
        <v>13.3</v>
      </c>
      <c r="L24" s="10">
        <v>0</v>
      </c>
      <c r="M24" s="10">
        <v>7.3</v>
      </c>
      <c r="N24" s="10">
        <v>0.9</v>
      </c>
      <c r="O24" s="12" t="s">
        <v>36</v>
      </c>
    </row>
    <row r="25" spans="1:15" ht="15">
      <c r="A25" s="9">
        <v>19</v>
      </c>
      <c r="B25" s="10">
        <v>13.7</v>
      </c>
      <c r="C25" s="10">
        <v>18.8</v>
      </c>
      <c r="D25" s="10">
        <v>8.4</v>
      </c>
      <c r="E25" s="10">
        <v>73</v>
      </c>
      <c r="F25" s="11">
        <v>53</v>
      </c>
      <c r="G25" s="10">
        <v>2</v>
      </c>
      <c r="H25" s="12" t="s">
        <v>39</v>
      </c>
      <c r="I25" s="10">
        <v>3.9</v>
      </c>
      <c r="J25" s="12" t="s">
        <v>49</v>
      </c>
      <c r="K25" s="10">
        <v>8.2</v>
      </c>
      <c r="L25" s="13" t="s">
        <v>40</v>
      </c>
      <c r="M25" s="10">
        <v>16.1</v>
      </c>
      <c r="N25" s="10">
        <v>10</v>
      </c>
      <c r="O25" s="12" t="s">
        <v>35</v>
      </c>
    </row>
    <row r="26" spans="1:15" ht="15">
      <c r="A26" s="9">
        <v>20</v>
      </c>
      <c r="B26" s="10">
        <v>16.7</v>
      </c>
      <c r="C26" s="10">
        <v>20.6</v>
      </c>
      <c r="D26" s="10">
        <v>12.8</v>
      </c>
      <c r="E26" s="10">
        <v>87.5</v>
      </c>
      <c r="F26" s="11">
        <v>57</v>
      </c>
      <c r="G26" s="10">
        <v>1.8</v>
      </c>
      <c r="H26" s="12" t="s">
        <v>50</v>
      </c>
      <c r="I26" s="10">
        <v>4.3</v>
      </c>
      <c r="J26" s="12" t="s">
        <v>50</v>
      </c>
      <c r="K26" s="10">
        <v>9.7</v>
      </c>
      <c r="L26" s="10">
        <v>30</v>
      </c>
      <c r="M26" s="10">
        <v>4</v>
      </c>
      <c r="N26" s="10">
        <v>1.4</v>
      </c>
      <c r="O26" s="12" t="s">
        <v>36</v>
      </c>
    </row>
    <row r="27" spans="1:15" ht="15">
      <c r="A27" s="9">
        <v>21</v>
      </c>
      <c r="B27" s="10">
        <v>18.7</v>
      </c>
      <c r="C27" s="10">
        <v>24</v>
      </c>
      <c r="D27" s="10">
        <v>14.6</v>
      </c>
      <c r="E27" s="10">
        <v>80.4</v>
      </c>
      <c r="F27" s="11">
        <v>59</v>
      </c>
      <c r="G27" s="10">
        <v>1.9</v>
      </c>
      <c r="H27" s="12" t="s">
        <v>34</v>
      </c>
      <c r="I27" s="10">
        <v>3.8</v>
      </c>
      <c r="J27" s="12" t="s">
        <v>34</v>
      </c>
      <c r="K27" s="10">
        <v>6.4</v>
      </c>
      <c r="L27" s="10">
        <v>3.5</v>
      </c>
      <c r="M27" s="10">
        <v>14.7</v>
      </c>
      <c r="N27" s="10">
        <v>7.9</v>
      </c>
      <c r="O27" s="12" t="s">
        <v>35</v>
      </c>
    </row>
    <row r="28" spans="1:15" ht="15">
      <c r="A28" s="9">
        <v>22</v>
      </c>
      <c r="B28" s="10">
        <v>16.4</v>
      </c>
      <c r="C28" s="10">
        <v>19.5</v>
      </c>
      <c r="D28" s="10">
        <v>14.4</v>
      </c>
      <c r="E28" s="10">
        <v>74.5</v>
      </c>
      <c r="F28" s="11">
        <v>63</v>
      </c>
      <c r="G28" s="10">
        <v>2.2</v>
      </c>
      <c r="H28" s="12" t="s">
        <v>34</v>
      </c>
      <c r="I28" s="10">
        <v>5</v>
      </c>
      <c r="J28" s="12" t="s">
        <v>34</v>
      </c>
      <c r="K28" s="10">
        <v>8.5</v>
      </c>
      <c r="L28" s="13" t="s">
        <v>40</v>
      </c>
      <c r="M28" s="10">
        <v>5.8</v>
      </c>
      <c r="N28" s="10">
        <v>0.8</v>
      </c>
      <c r="O28" s="12" t="s">
        <v>36</v>
      </c>
    </row>
    <row r="29" spans="1:15" ht="15">
      <c r="A29" s="9">
        <v>23</v>
      </c>
      <c r="B29" s="10">
        <v>16.9</v>
      </c>
      <c r="C29" s="10">
        <v>19.3</v>
      </c>
      <c r="D29" s="10">
        <v>14.7</v>
      </c>
      <c r="E29" s="10">
        <v>88.3</v>
      </c>
      <c r="F29" s="11">
        <v>74</v>
      </c>
      <c r="G29" s="10">
        <v>2.2</v>
      </c>
      <c r="H29" s="12" t="s">
        <v>44</v>
      </c>
      <c r="I29" s="10">
        <v>4.6</v>
      </c>
      <c r="J29" s="12" t="s">
        <v>44</v>
      </c>
      <c r="K29" s="10">
        <v>7.5</v>
      </c>
      <c r="L29" s="10">
        <v>11.5</v>
      </c>
      <c r="M29" s="10">
        <v>2.4</v>
      </c>
      <c r="N29" s="10">
        <v>0.1</v>
      </c>
      <c r="O29" s="12" t="s">
        <v>45</v>
      </c>
    </row>
    <row r="30" spans="1:15" ht="15">
      <c r="A30" s="9">
        <v>24</v>
      </c>
      <c r="B30" s="10">
        <v>17.2</v>
      </c>
      <c r="C30" s="10">
        <v>21.3</v>
      </c>
      <c r="D30" s="10">
        <v>13.8</v>
      </c>
      <c r="E30" s="10">
        <v>78.2</v>
      </c>
      <c r="F30" s="11">
        <v>56</v>
      </c>
      <c r="G30" s="10">
        <v>3.6</v>
      </c>
      <c r="H30" s="12" t="s">
        <v>34</v>
      </c>
      <c r="I30" s="10">
        <v>8.2</v>
      </c>
      <c r="J30" s="12" t="s">
        <v>34</v>
      </c>
      <c r="K30" s="10">
        <v>13.6</v>
      </c>
      <c r="L30" s="13" t="s">
        <v>40</v>
      </c>
      <c r="M30" s="10">
        <v>16.5</v>
      </c>
      <c r="N30" s="10">
        <v>10</v>
      </c>
      <c r="O30" s="12" t="s">
        <v>42</v>
      </c>
    </row>
    <row r="31" spans="1:15" ht="15">
      <c r="A31" s="9">
        <v>25</v>
      </c>
      <c r="B31" s="10">
        <v>17.4</v>
      </c>
      <c r="C31" s="10">
        <v>20.5</v>
      </c>
      <c r="D31" s="10">
        <v>13.1</v>
      </c>
      <c r="E31" s="10">
        <v>84.2</v>
      </c>
      <c r="F31" s="11">
        <v>67</v>
      </c>
      <c r="G31" s="10">
        <v>3</v>
      </c>
      <c r="H31" s="12" t="s">
        <v>51</v>
      </c>
      <c r="I31" s="10">
        <v>6.1</v>
      </c>
      <c r="J31" s="12" t="s">
        <v>51</v>
      </c>
      <c r="K31" s="10">
        <v>12.8</v>
      </c>
      <c r="L31" s="10">
        <v>0.5</v>
      </c>
      <c r="M31" s="10">
        <v>5.3</v>
      </c>
      <c r="N31" s="10">
        <v>0.2</v>
      </c>
      <c r="O31" s="12" t="s">
        <v>36</v>
      </c>
    </row>
    <row r="32" spans="1:15" ht="15">
      <c r="A32" s="9">
        <v>26</v>
      </c>
      <c r="B32" s="10">
        <v>17.6</v>
      </c>
      <c r="C32" s="10">
        <v>22.6</v>
      </c>
      <c r="D32" s="10">
        <v>10.3</v>
      </c>
      <c r="E32" s="10">
        <v>71</v>
      </c>
      <c r="F32" s="11">
        <v>43</v>
      </c>
      <c r="G32" s="10">
        <v>1.6</v>
      </c>
      <c r="H32" s="12" t="s">
        <v>48</v>
      </c>
      <c r="I32" s="10">
        <v>3.9</v>
      </c>
      <c r="J32" s="12" t="s">
        <v>41</v>
      </c>
      <c r="K32" s="10">
        <v>7.6</v>
      </c>
      <c r="L32" s="10">
        <v>0</v>
      </c>
      <c r="M32" s="10">
        <v>7.4</v>
      </c>
      <c r="N32" s="10">
        <v>4.1</v>
      </c>
      <c r="O32" s="12" t="s">
        <v>36</v>
      </c>
    </row>
    <row r="33" spans="1:15" ht="15">
      <c r="A33" s="9">
        <v>27</v>
      </c>
      <c r="B33" s="10">
        <v>13.1</v>
      </c>
      <c r="C33" s="10">
        <v>19.4</v>
      </c>
      <c r="D33" s="10">
        <v>9.4</v>
      </c>
      <c r="E33" s="10">
        <v>57.6</v>
      </c>
      <c r="F33" s="11">
        <v>35</v>
      </c>
      <c r="G33" s="10">
        <v>1.9</v>
      </c>
      <c r="H33" s="12" t="s">
        <v>41</v>
      </c>
      <c r="I33" s="10">
        <v>6.2</v>
      </c>
      <c r="J33" s="12" t="s">
        <v>41</v>
      </c>
      <c r="K33" s="10">
        <v>11.4</v>
      </c>
      <c r="L33" s="13" t="s">
        <v>40</v>
      </c>
      <c r="M33" s="10">
        <v>13.6</v>
      </c>
      <c r="N33" s="10">
        <v>9.3</v>
      </c>
      <c r="O33" s="12" t="s">
        <v>35</v>
      </c>
    </row>
    <row r="34" spans="1:15" ht="15">
      <c r="A34" s="9">
        <v>28</v>
      </c>
      <c r="B34" s="10">
        <v>13.6</v>
      </c>
      <c r="C34" s="10">
        <v>17.7</v>
      </c>
      <c r="D34" s="10">
        <v>9.1</v>
      </c>
      <c r="E34" s="10">
        <v>79</v>
      </c>
      <c r="F34" s="11">
        <v>62</v>
      </c>
      <c r="G34" s="10">
        <v>1.6</v>
      </c>
      <c r="H34" s="12" t="s">
        <v>43</v>
      </c>
      <c r="I34" s="10">
        <v>3.4</v>
      </c>
      <c r="J34" s="12" t="s">
        <v>43</v>
      </c>
      <c r="K34" s="10">
        <v>6.3</v>
      </c>
      <c r="L34" s="10">
        <v>1.5</v>
      </c>
      <c r="M34" s="10">
        <v>8.5</v>
      </c>
      <c r="N34" s="10">
        <v>4.4</v>
      </c>
      <c r="O34" s="12" t="s">
        <v>36</v>
      </c>
    </row>
    <row r="35" spans="1:15" ht="15">
      <c r="A35" s="9">
        <v>29</v>
      </c>
      <c r="B35" s="10">
        <v>11.8</v>
      </c>
      <c r="C35" s="10">
        <v>13.7</v>
      </c>
      <c r="D35" s="10">
        <v>10.3</v>
      </c>
      <c r="E35" s="10">
        <v>94.3</v>
      </c>
      <c r="F35" s="11">
        <v>85</v>
      </c>
      <c r="G35" s="10">
        <v>2.5</v>
      </c>
      <c r="H35" s="12" t="s">
        <v>34</v>
      </c>
      <c r="I35" s="10">
        <v>4.7</v>
      </c>
      <c r="J35" s="12" t="s">
        <v>37</v>
      </c>
      <c r="K35" s="10">
        <v>10.2</v>
      </c>
      <c r="L35" s="10">
        <v>19.5</v>
      </c>
      <c r="M35" s="10">
        <v>2.3</v>
      </c>
      <c r="N35" s="10">
        <v>0</v>
      </c>
      <c r="O35" s="12" t="s">
        <v>45</v>
      </c>
    </row>
    <row r="36" spans="1:15" ht="15">
      <c r="A36" s="9">
        <v>30</v>
      </c>
      <c r="B36" s="10">
        <v>13.2</v>
      </c>
      <c r="C36" s="10">
        <v>19.4</v>
      </c>
      <c r="D36" s="10">
        <v>8.4</v>
      </c>
      <c r="E36" s="10">
        <v>73.1</v>
      </c>
      <c r="F36" s="11">
        <v>48</v>
      </c>
      <c r="G36" s="10">
        <v>2.2</v>
      </c>
      <c r="H36" s="12" t="s">
        <v>37</v>
      </c>
      <c r="I36" s="10">
        <v>4.6</v>
      </c>
      <c r="J36" s="12" t="s">
        <v>52</v>
      </c>
      <c r="K36" s="10">
        <v>9.3</v>
      </c>
      <c r="L36" s="10">
        <v>0</v>
      </c>
      <c r="M36" s="10">
        <v>7.9</v>
      </c>
      <c r="N36" s="10">
        <v>4</v>
      </c>
      <c r="O36" s="12" t="s">
        <v>36</v>
      </c>
    </row>
    <row r="37" spans="1:15" ht="15">
      <c r="A37" s="9">
        <v>31</v>
      </c>
      <c r="B37" s="10">
        <v>12.7</v>
      </c>
      <c r="C37" s="10">
        <v>17.1</v>
      </c>
      <c r="D37" s="10">
        <v>7.5</v>
      </c>
      <c r="E37" s="10">
        <v>71.7</v>
      </c>
      <c r="F37" s="11">
        <v>47</v>
      </c>
      <c r="G37" s="10">
        <v>1.8</v>
      </c>
      <c r="H37" s="12" t="s">
        <v>39</v>
      </c>
      <c r="I37" s="10">
        <v>3.5</v>
      </c>
      <c r="J37" s="12" t="s">
        <v>43</v>
      </c>
      <c r="K37" s="10">
        <v>6.3</v>
      </c>
      <c r="L37" s="13" t="s">
        <v>40</v>
      </c>
      <c r="M37" s="10">
        <v>12.4</v>
      </c>
      <c r="N37" s="10">
        <v>9.1</v>
      </c>
      <c r="O37" s="12" t="s">
        <v>35</v>
      </c>
    </row>
  </sheetData>
  <mergeCells count="6">
    <mergeCell ref="J5:K5"/>
    <mergeCell ref="M5:M6"/>
    <mergeCell ref="A5:A6"/>
    <mergeCell ref="B5:D5"/>
    <mergeCell ref="E5:F5"/>
    <mergeCell ref="H5:I5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7"/>
  <sheetViews>
    <sheetView workbookViewId="0" topLeftCell="A1">
      <selection activeCell="G8" sqref="G8"/>
    </sheetView>
  </sheetViews>
  <sheetFormatPr defaultColWidth="9.00390625" defaultRowHeight="13.5"/>
  <sheetData>
    <row r="3" spans="2:6" ht="13.5">
      <c r="B3" s="5" t="s">
        <v>53</v>
      </c>
      <c r="F3">
        <f>AVERAGE('6-2,4'!B7:B37)</f>
        <v>17.23225806451613</v>
      </c>
    </row>
    <row r="4" spans="2:7" ht="13.5">
      <c r="B4" s="5" t="s">
        <v>54</v>
      </c>
      <c r="F4">
        <f>MAX('6-2,4'!C7:C37)</f>
        <v>26.4</v>
      </c>
      <c r="G4">
        <f>MATCH(F4,'6-2,4'!C7:C37,0)</f>
        <v>12</v>
      </c>
    </row>
    <row r="5" spans="2:7" ht="13.5">
      <c r="B5" s="5" t="s">
        <v>55</v>
      </c>
      <c r="F5">
        <f>MIN('6-2,4'!D7:D37)</f>
        <v>7.5</v>
      </c>
      <c r="G5">
        <f>MATCH(F5,'6-2,4'!D7:D37,0)</f>
        <v>31</v>
      </c>
    </row>
    <row r="6" spans="2:6" ht="13.5">
      <c r="B6" s="5" t="s">
        <v>56</v>
      </c>
      <c r="F6">
        <f>SUM('6-2,4'!L7:L37)</f>
        <v>116</v>
      </c>
    </row>
    <row r="7" spans="2:6" ht="13.5">
      <c r="B7" s="5" t="s">
        <v>57</v>
      </c>
      <c r="F7">
        <f>SUM('6-2,4'!N7:N37)</f>
        <v>142.7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msyk</dc:creator>
  <cp:keywords/>
  <dc:description/>
  <cp:lastModifiedBy>msyk</cp:lastModifiedBy>
  <dcterms:created xsi:type="dcterms:W3CDTF">2000-11-08T09:19:51Z</dcterms:created>
  <dcterms:modified xsi:type="dcterms:W3CDTF">2000-11-08T09:48:26Z</dcterms:modified>
  <cp:category/>
  <cp:version/>
  <cp:contentType/>
  <cp:contentStatus/>
</cp:coreProperties>
</file>